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8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empUserProfiles\NetworkService\AppData\OICE_16_974FA576_32C1D314_191B\"/>
    </mc:Choice>
  </mc:AlternateContent>
  <xr:revisionPtr revIDLastSave="0" documentId="8_{E22E46EE-3361-40BD-8946-3C5DDCD35BF5}" xr6:coauthVersionLast="43" xr6:coauthVersionMax="43" xr10:uidLastSave="{00000000-0000-0000-0000-000000000000}"/>
  <bookViews>
    <workbookView xWindow="-120" yWindow="-120" windowWidth="15600" windowHeight="11760" tabRatio="718"/>
  </bookViews>
  <sheets>
    <sheet name="Chapter 1" sheetId="23" r:id="rId1"/>
    <sheet name="#1" sheetId="1" r:id="rId2"/>
    <sheet name="#2" sheetId="4" r:id="rId3"/>
    <sheet name="#3" sheetId="5" r:id="rId4"/>
    <sheet name="#4" sheetId="6" r:id="rId5"/>
    <sheet name="#5" sheetId="25" r:id="rId6"/>
    <sheet name="#6" sheetId="26" r:id="rId7"/>
    <sheet name="#7" sheetId="10" r:id="rId8"/>
    <sheet name="#8" sheetId="34" r:id="rId9"/>
    <sheet name="#9" sheetId="35" r:id="rId10"/>
    <sheet name="#10" sheetId="12" r:id="rId11"/>
    <sheet name="#11" sheetId="13" r:id="rId12"/>
    <sheet name="#12" sheetId="27" r:id="rId13"/>
    <sheet name="#13" sheetId="28" r:id="rId14"/>
    <sheet name="#14" sheetId="29" r:id="rId15"/>
    <sheet name="#15" sheetId="30" r:id="rId16"/>
    <sheet name="#16" sheetId="31" r:id="rId17"/>
    <sheet name="#17" sheetId="42" r:id="rId18"/>
    <sheet name="#18" sheetId="36" r:id="rId19"/>
    <sheet name="#19" sheetId="38" r:id="rId20"/>
    <sheet name="#20" sheetId="33" r:id="rId21"/>
    <sheet name="#21" sheetId="40" r:id="rId22"/>
    <sheet name="#22" sheetId="43" r:id="rId2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6" l="1"/>
  <c r="F10" i="6"/>
  <c r="F8" i="6"/>
  <c r="D32" i="43"/>
  <c r="D31" i="43"/>
  <c r="D30" i="43"/>
  <c r="D29" i="43"/>
  <c r="D28" i="43"/>
  <c r="D21" i="43"/>
  <c r="D22" i="43"/>
  <c r="D23" i="43"/>
  <c r="D24" i="43"/>
  <c r="D25" i="43"/>
  <c r="D33" i="43"/>
  <c r="D34" i="43"/>
  <c r="D18" i="43"/>
  <c r="D16" i="43"/>
  <c r="D20" i="42"/>
  <c r="D8" i="34"/>
  <c r="D9" i="34"/>
  <c r="D10" i="34"/>
  <c r="D11" i="34"/>
  <c r="D7" i="34"/>
  <c r="E8" i="26"/>
  <c r="E9" i="26"/>
  <c r="E10" i="26"/>
  <c r="E11" i="26"/>
  <c r="E12" i="26"/>
  <c r="D9" i="26"/>
  <c r="D10" i="26"/>
  <c r="D11" i="26"/>
  <c r="D12" i="26"/>
  <c r="D8" i="26"/>
  <c r="D16" i="12"/>
  <c r="D20" i="40"/>
  <c r="D18" i="40"/>
  <c r="D16" i="40"/>
  <c r="D48" i="29"/>
  <c r="D53" i="29"/>
  <c r="D54" i="29"/>
  <c r="D49" i="29"/>
  <c r="D50" i="29"/>
  <c r="D51" i="29"/>
  <c r="D52" i="29"/>
  <c r="D34" i="29"/>
  <c r="D39" i="29"/>
  <c r="D40" i="29"/>
  <c r="D35" i="29"/>
  <c r="D36" i="29"/>
  <c r="D37" i="29"/>
  <c r="D38" i="29"/>
  <c r="D20" i="29"/>
  <c r="D25" i="29"/>
  <c r="D26" i="29"/>
  <c r="D21" i="29"/>
  <c r="D22" i="29"/>
  <c r="D23" i="29"/>
  <c r="D24" i="29"/>
  <c r="D23" i="42"/>
  <c r="D22" i="42"/>
  <c r="D21" i="42"/>
  <c r="D19" i="42"/>
  <c r="D16" i="31"/>
  <c r="D15" i="30"/>
  <c r="D20" i="38"/>
  <c r="E20" i="38"/>
  <c r="F20" i="38"/>
  <c r="D21" i="38"/>
  <c r="E21" i="38"/>
  <c r="D22" i="38"/>
  <c r="E22" i="38"/>
  <c r="D23" i="38"/>
  <c r="E23" i="38"/>
  <c r="D24" i="38"/>
  <c r="E24" i="38"/>
  <c r="F24" i="38"/>
  <c r="D20" i="36"/>
  <c r="D18" i="36"/>
  <c r="D17" i="34"/>
  <c r="D20" i="35"/>
  <c r="D18" i="35"/>
  <c r="D49" i="33"/>
  <c r="D54" i="33"/>
  <c r="D50" i="33"/>
  <c r="D51" i="33"/>
  <c r="D52" i="33"/>
  <c r="D53" i="33"/>
  <c r="D34" i="33"/>
  <c r="D35" i="33"/>
  <c r="D46" i="33"/>
  <c r="D36" i="33"/>
  <c r="D37" i="33"/>
  <c r="D38" i="33"/>
  <c r="D19" i="33"/>
  <c r="D20" i="33"/>
  <c r="D21" i="33"/>
  <c r="D22" i="33"/>
  <c r="D23" i="33"/>
  <c r="F17" i="28"/>
  <c r="F21" i="28"/>
  <c r="D16" i="27"/>
  <c r="F16" i="27"/>
  <c r="F20" i="27"/>
  <c r="H20" i="27"/>
  <c r="F22" i="27"/>
  <c r="H22" i="27"/>
  <c r="D15" i="13"/>
  <c r="D18" i="12"/>
  <c r="D19" i="26"/>
  <c r="D20" i="26"/>
  <c r="D21" i="26"/>
  <c r="D22" i="26"/>
  <c r="D23" i="26"/>
  <c r="D33" i="26"/>
  <c r="D34" i="26"/>
  <c r="D35" i="26"/>
  <c r="D36" i="26"/>
  <c r="D37" i="26"/>
  <c r="D38" i="26"/>
  <c r="D39" i="26"/>
  <c r="D19" i="25"/>
  <c r="D20" i="25"/>
  <c r="D21" i="25"/>
  <c r="D23" i="25"/>
  <c r="D22" i="25"/>
  <c r="D28" i="25"/>
  <c r="D29" i="25"/>
  <c r="D30" i="25"/>
  <c r="D31" i="25"/>
  <c r="D32" i="25"/>
  <c r="D9" i="5"/>
  <c r="D8" i="5"/>
  <c r="D10" i="4"/>
  <c r="D9" i="4"/>
  <c r="D17" i="4"/>
  <c r="D8" i="4"/>
  <c r="D7" i="4"/>
  <c r="D16" i="1"/>
  <c r="D17" i="5"/>
  <c r="D18" i="5"/>
  <c r="D16" i="5"/>
  <c r="D15" i="10"/>
  <c r="D17" i="10"/>
  <c r="E36" i="26"/>
  <c r="D61" i="33"/>
  <c r="D55" i="33"/>
  <c r="E51" i="33"/>
  <c r="D39" i="33"/>
  <c r="D40" i="33"/>
  <c r="E37" i="33"/>
  <c r="D24" i="33"/>
  <c r="D25" i="33"/>
  <c r="D31" i="33"/>
  <c r="E21" i="33"/>
  <c r="F21" i="33"/>
  <c r="G21" i="33"/>
  <c r="F23" i="38"/>
  <c r="F21" i="38"/>
  <c r="E35" i="33"/>
  <c r="F35" i="33"/>
  <c r="G35" i="33"/>
  <c r="F37" i="33"/>
  <c r="G37" i="33"/>
  <c r="E34" i="33"/>
  <c r="F34" i="33"/>
  <c r="G34" i="33"/>
  <c r="G39" i="33"/>
  <c r="D42" i="33"/>
  <c r="D44" i="33"/>
  <c r="E36" i="33"/>
  <c r="F36" i="33"/>
  <c r="G36" i="33"/>
  <c r="E38" i="33"/>
  <c r="F38" i="33"/>
  <c r="G38" i="33"/>
  <c r="F22" i="38"/>
  <c r="D19" i="5"/>
  <c r="E19" i="33"/>
  <c r="F19" i="33"/>
  <c r="G19" i="33"/>
  <c r="E23" i="33"/>
  <c r="F23" i="33"/>
  <c r="G23" i="33"/>
  <c r="E22" i="33"/>
  <c r="F22" i="33"/>
  <c r="G22" i="33"/>
  <c r="E49" i="33"/>
  <c r="F49" i="33"/>
  <c r="G49" i="33"/>
  <c r="E50" i="33"/>
  <c r="F50" i="33"/>
  <c r="G50" i="33"/>
  <c r="E53" i="33"/>
  <c r="F53" i="33"/>
  <c r="G53" i="33"/>
  <c r="E34" i="26"/>
  <c r="F34" i="26"/>
  <c r="G34" i="26"/>
  <c r="E33" i="26"/>
  <c r="F33" i="26"/>
  <c r="G33" i="26"/>
  <c r="E37" i="26"/>
  <c r="F37" i="26"/>
  <c r="G37" i="26"/>
  <c r="F36" i="26"/>
  <c r="G36" i="26"/>
  <c r="F51" i="33"/>
  <c r="G51" i="33"/>
  <c r="E20" i="33"/>
  <c r="F20" i="33"/>
  <c r="G20" i="33"/>
  <c r="E52" i="33"/>
  <c r="F52" i="33"/>
  <c r="G52" i="33"/>
  <c r="E35" i="26"/>
  <c r="F35" i="26"/>
  <c r="G35" i="26"/>
  <c r="D16" i="4"/>
  <c r="D18" i="4"/>
  <c r="D33" i="25"/>
  <c r="D34" i="25"/>
  <c r="D24" i="25"/>
  <c r="D25" i="25"/>
  <c r="D24" i="26"/>
  <c r="D25" i="26"/>
  <c r="E35" i="29"/>
  <c r="F35" i="29"/>
  <c r="G35" i="29"/>
  <c r="E37" i="29"/>
  <c r="F37" i="29"/>
  <c r="G37" i="29"/>
  <c r="E34" i="29"/>
  <c r="F34" i="29"/>
  <c r="G34" i="29"/>
  <c r="E36" i="29"/>
  <c r="F36" i="29"/>
  <c r="G36" i="29"/>
  <c r="E38" i="29"/>
  <c r="F38" i="29"/>
  <c r="G38" i="29"/>
  <c r="E21" i="29"/>
  <c r="F21" i="29"/>
  <c r="G21" i="29"/>
  <c r="E23" i="29"/>
  <c r="F23" i="29"/>
  <c r="G23" i="29"/>
  <c r="E20" i="29"/>
  <c r="F20" i="29"/>
  <c r="G20" i="29"/>
  <c r="E22" i="29"/>
  <c r="F22" i="29"/>
  <c r="G22" i="29"/>
  <c r="E24" i="29"/>
  <c r="F24" i="29"/>
  <c r="G24" i="29"/>
  <c r="E49" i="29"/>
  <c r="F49" i="29"/>
  <c r="G49" i="29"/>
  <c r="E51" i="29"/>
  <c r="F51" i="29"/>
  <c r="G51" i="29"/>
  <c r="E48" i="29"/>
  <c r="F48" i="29"/>
  <c r="G48" i="29"/>
  <c r="G53" i="29"/>
  <c r="D56" i="29"/>
  <c r="D58" i="29"/>
  <c r="E50" i="29"/>
  <c r="F50" i="29"/>
  <c r="G50" i="29"/>
  <c r="E52" i="29"/>
  <c r="F52" i="29"/>
  <c r="G52" i="29"/>
  <c r="D28" i="38"/>
  <c r="D26" i="38"/>
  <c r="G39" i="29"/>
  <c r="D42" i="29"/>
  <c r="D44" i="29"/>
  <c r="E21" i="26"/>
  <c r="F21" i="26"/>
  <c r="G21" i="26"/>
  <c r="E20" i="26"/>
  <c r="F20" i="26"/>
  <c r="G20" i="26"/>
  <c r="E23" i="26"/>
  <c r="F23" i="26"/>
  <c r="G23" i="26"/>
  <c r="E19" i="26"/>
  <c r="F19" i="26"/>
  <c r="G19" i="26"/>
  <c r="E22" i="26"/>
  <c r="F22" i="26"/>
  <c r="G22" i="26"/>
  <c r="G24" i="33"/>
  <c r="D27" i="33"/>
  <c r="D29" i="33"/>
  <c r="G25" i="29"/>
  <c r="D28" i="29"/>
  <c r="D30" i="29"/>
  <c r="G38" i="26"/>
  <c r="D41" i="26"/>
  <c r="D43" i="26"/>
  <c r="G54" i="33"/>
  <c r="D57" i="33"/>
  <c r="D59" i="33"/>
  <c r="D66" i="33"/>
  <c r="G24" i="26"/>
  <c r="D27" i="26"/>
  <c r="D29" i="26"/>
</calcChain>
</file>

<file path=xl/sharedStrings.xml><?xml version="1.0" encoding="utf-8"?>
<sst xmlns="http://schemas.openxmlformats.org/spreadsheetml/2006/main" count="367" uniqueCount="176">
  <si>
    <t>Chapter 1</t>
  </si>
  <si>
    <t>Question 1</t>
  </si>
  <si>
    <t>Input Area:</t>
  </si>
  <si>
    <t>Output Area:</t>
  </si>
  <si>
    <t>Shares purchased</t>
  </si>
  <si>
    <t>Initial price</t>
  </si>
  <si>
    <t>Dividend paid</t>
  </si>
  <si>
    <t>End price</t>
  </si>
  <si>
    <t>Question 2</t>
  </si>
  <si>
    <t>Question 3</t>
  </si>
  <si>
    <t>Question 4</t>
  </si>
  <si>
    <t>Treasury bills</t>
  </si>
  <si>
    <t>Large stocks</t>
  </si>
  <si>
    <t>Small stocks</t>
  </si>
  <si>
    <t>Question 5</t>
  </si>
  <si>
    <t>Capital gains yield</t>
  </si>
  <si>
    <t>Dividend yield</t>
  </si>
  <si>
    <t>Total rate of return</t>
  </si>
  <si>
    <t>Dollar return</t>
  </si>
  <si>
    <t>Question 6</t>
  </si>
  <si>
    <t>Year</t>
  </si>
  <si>
    <t>A</t>
  </si>
  <si>
    <t>B</t>
  </si>
  <si>
    <t>Average return</t>
  </si>
  <si>
    <t>Standard deviation</t>
  </si>
  <si>
    <t>Question 7</t>
  </si>
  <si>
    <t>Question 10</t>
  </si>
  <si>
    <t>Expected return</t>
  </si>
  <si>
    <t>Question 11</t>
  </si>
  <si>
    <t>Question 12</t>
  </si>
  <si>
    <t>Question 13</t>
  </si>
  <si>
    <t>Question 14</t>
  </si>
  <si>
    <t>Question 15</t>
  </si>
  <si>
    <t>Question 16</t>
  </si>
  <si>
    <t>Question 17</t>
  </si>
  <si>
    <t>Question 18</t>
  </si>
  <si>
    <t>Question 20</t>
  </si>
  <si>
    <t>T-bills</t>
  </si>
  <si>
    <t>Total</t>
  </si>
  <si>
    <t>Total dollar return</t>
  </si>
  <si>
    <t xml:space="preserve">Whether you choose to sell the stock or </t>
  </si>
  <si>
    <t>not does not affect the gain or loss for</t>
  </si>
  <si>
    <t>the year; your stock is worth what it</t>
  </si>
  <si>
    <t>would bring if you sold it.  Whether you</t>
  </si>
  <si>
    <t>(ignoring commissions and taxes).</t>
  </si>
  <si>
    <t>Input boxes in tan</t>
  </si>
  <si>
    <t>Output boxes in yellow</t>
  </si>
  <si>
    <t>Given data in blue</t>
  </si>
  <si>
    <t>Calculations in red</t>
  </si>
  <si>
    <t>Answers in green</t>
  </si>
  <si>
    <t>Long-term government bonds</t>
  </si>
  <si>
    <t>Risk Premium</t>
  </si>
  <si>
    <t>Input area:</t>
  </si>
  <si>
    <t>Output area:</t>
  </si>
  <si>
    <t>Deviation</t>
  </si>
  <si>
    <t xml:space="preserve">Variance = </t>
  </si>
  <si>
    <t xml:space="preserve">Standard Deviation = </t>
  </si>
  <si>
    <r>
      <t xml:space="preserve">Actual
</t>
    </r>
    <r>
      <rPr>
        <u/>
        <sz val="12"/>
        <rFont val="Arial"/>
        <family val="2"/>
      </rPr>
      <t>Return</t>
    </r>
  </si>
  <si>
    <r>
      <t xml:space="preserve">Average
</t>
    </r>
    <r>
      <rPr>
        <u/>
        <sz val="12"/>
        <rFont val="Arial"/>
        <family val="2"/>
      </rPr>
      <t>Return</t>
    </r>
  </si>
  <si>
    <r>
      <t xml:space="preserve">Squared
</t>
    </r>
    <r>
      <rPr>
        <u/>
        <sz val="12"/>
        <color indexed="8"/>
        <rFont val="Arial"/>
        <family val="2"/>
      </rPr>
      <t>Deviation</t>
    </r>
  </si>
  <si>
    <r>
      <t xml:space="preserve">
</t>
    </r>
    <r>
      <rPr>
        <u/>
        <sz val="12"/>
        <rFont val="Arial"/>
        <family val="2"/>
      </rPr>
      <t>Return</t>
    </r>
  </si>
  <si>
    <t xml:space="preserve">Total Return </t>
  </si>
  <si>
    <t>Lower bound</t>
  </si>
  <si>
    <t>Upper bound</t>
  </si>
  <si>
    <t>Percentage in range</t>
  </si>
  <si>
    <t>Perentage below lower bound</t>
  </si>
  <si>
    <t xml:space="preserve">Percentage below </t>
  </si>
  <si>
    <t>Critical return</t>
  </si>
  <si>
    <t>Probability less than</t>
  </si>
  <si>
    <t>=</t>
  </si>
  <si>
    <t>Range</t>
  </si>
  <si>
    <t>Lower return</t>
  </si>
  <si>
    <t>Upper return</t>
  </si>
  <si>
    <t>95 percent</t>
  </si>
  <si>
    <t>99 percent</t>
  </si>
  <si>
    <t>Small company stocks</t>
  </si>
  <si>
    <t>Return to double money = 100%</t>
  </si>
  <si>
    <t xml:space="preserve">Probablity of doubling </t>
  </si>
  <si>
    <t>Return to triple money = 200%</t>
  </si>
  <si>
    <t>Probablity of tripling</t>
  </si>
  <si>
    <t>Large company stocks</t>
  </si>
  <si>
    <t xml:space="preserve">Standard deviation = </t>
  </si>
  <si>
    <t>T-bill returns</t>
  </si>
  <si>
    <t>Average observed risk premium</t>
  </si>
  <si>
    <t>d.</t>
  </si>
  <si>
    <t>Before the fact, for most assets the risk premium will be positive; investors</t>
  </si>
  <si>
    <t>demand compensation over and above the risk-free return to invest their</t>
  </si>
  <si>
    <t xml:space="preserve">money in the riskt asset. After the fact, the observed risk premium can be </t>
  </si>
  <si>
    <t xml:space="preserve">negative if the asset's nominal return is unexpectedly low, the risk-free rate is </t>
  </si>
  <si>
    <t>unexpectedlly high, or if some combination of these two events occurs.</t>
  </si>
  <si>
    <r>
      <t>Large</t>
    </r>
    <r>
      <rPr>
        <u/>
        <sz val="12"/>
        <rFont val="Arial"/>
        <family val="2"/>
      </rPr>
      <t xml:space="preserve">
Stocks</t>
    </r>
  </si>
  <si>
    <t>Stock A</t>
  </si>
  <si>
    <t>Stock B</t>
  </si>
  <si>
    <t>Stock C</t>
  </si>
  <si>
    <t>Arithmetic return</t>
  </si>
  <si>
    <t xml:space="preserve">Geometric return = </t>
  </si>
  <si>
    <t xml:space="preserve">The larger the standard deviation, the greater will be the difference between the </t>
  </si>
  <si>
    <t xml:space="preserve">arithmetic return and geometric return. In fact, for lognormally distributed returns, </t>
  </si>
  <si>
    <t xml:space="preserve">another formula to find the geometric return is arithmetic return – ½ variance. </t>
  </si>
  <si>
    <t xml:space="preserve">For Stock C, we get </t>
  </si>
  <si>
    <t xml:space="preserve">The difference in this case is because the </t>
  </si>
  <si>
    <t xml:space="preserve"> return sample is not a true lognormal distribution.</t>
  </si>
  <si>
    <t>Question 8</t>
  </si>
  <si>
    <t>Year 1</t>
  </si>
  <si>
    <t>Year 2</t>
  </si>
  <si>
    <t>Year 3</t>
  </si>
  <si>
    <t>Year 4</t>
  </si>
  <si>
    <t>Year 5</t>
  </si>
  <si>
    <t>Geometric return</t>
  </si>
  <si>
    <t>Year 6</t>
  </si>
  <si>
    <t>Return</t>
  </si>
  <si>
    <t>choose to do so or not is irrelevant</t>
  </si>
  <si>
    <t>Price</t>
  </si>
  <si>
    <t>Divdend</t>
  </si>
  <si>
    <r>
      <t xml:space="preserve">Capital Gains
</t>
    </r>
    <r>
      <rPr>
        <u/>
        <sz val="12"/>
        <rFont val="Arial"/>
        <family val="2"/>
      </rPr>
      <t>Yield</t>
    </r>
  </si>
  <si>
    <r>
      <t xml:space="preserve">Dividend
</t>
    </r>
    <r>
      <rPr>
        <u/>
        <sz val="12"/>
        <rFont val="Arial"/>
        <family val="2"/>
      </rPr>
      <t>Yield</t>
    </r>
  </si>
  <si>
    <r>
      <t>Total</t>
    </r>
    <r>
      <rPr>
        <u/>
        <sz val="12"/>
        <rFont val="Arial"/>
        <family val="2"/>
      </rPr>
      <t xml:space="preserve">
Return</t>
    </r>
  </si>
  <si>
    <t>Question 21</t>
  </si>
  <si>
    <t>Variance</t>
  </si>
  <si>
    <t>Standard Deviation</t>
  </si>
  <si>
    <t>Original value</t>
  </si>
  <si>
    <t>Number of years</t>
  </si>
  <si>
    <t>Current value</t>
  </si>
  <si>
    <t>Years of historical estimation</t>
  </si>
  <si>
    <t>Years for future estimation</t>
  </si>
  <si>
    <t>Future annual return</t>
  </si>
  <si>
    <t>Long-term govt bonds</t>
  </si>
  <si>
    <t>Inflation</t>
  </si>
  <si>
    <t>=AVERAGE(D8:D12,F8:F12)</t>
  </si>
  <si>
    <t>=VAR(D8:D12,F8:F12)</t>
  </si>
  <si>
    <t>=STDEV(D8:D12,F8:F12)</t>
  </si>
  <si>
    <t>Question 19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</si>
  <si>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</si>
  <si>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</si>
  <si>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</si>
  <si>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</si>
  <si>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Cherry</t>
  </si>
  <si>
    <t>Straw</t>
  </si>
  <si>
    <t>U.S. Treasury bonds</t>
  </si>
  <si>
    <t>Problems 1-22</t>
  </si>
  <si>
    <t>Question 9</t>
  </si>
  <si>
    <t>Question 22</t>
  </si>
  <si>
    <t>Time</t>
  </si>
  <si>
    <t>Deposit</t>
  </si>
  <si>
    <t>Arithmetic Average</t>
  </si>
  <si>
    <t>=AVERAGE(E9:E13)</t>
  </si>
  <si>
    <t>Geometric Average</t>
  </si>
  <si>
    <t>=((1+E9)*(1+E10)*(1+E11)*(1+E12)*(1+E13))^(1/5)-1</t>
  </si>
  <si>
    <t>Ending Portfolio Value</t>
  </si>
  <si>
    <t xml:space="preserve">     Year 1</t>
  </si>
  <si>
    <t xml:space="preserve">     Year 2</t>
  </si>
  <si>
    <t xml:space="preserve">     Year 3</t>
  </si>
  <si>
    <t xml:space="preserve">     Year 4</t>
  </si>
  <si>
    <t xml:space="preserve">     Year 5</t>
  </si>
  <si>
    <t>=D8*(1+E9)</t>
  </si>
  <si>
    <t>=(D21+D9)*(1+E10)</t>
  </si>
  <si>
    <t>=(D22+D10)*(1+E11)</t>
  </si>
  <si>
    <t>=(D23+D11)*(1+E12)</t>
  </si>
  <si>
    <t>=(D24+D12)*(1+E13)</t>
  </si>
  <si>
    <t>Dollar Weighted Average</t>
  </si>
  <si>
    <t xml:space="preserve">     CF0</t>
  </si>
  <si>
    <t xml:space="preserve">     CF1</t>
  </si>
  <si>
    <t xml:space="preserve">     CF2</t>
  </si>
  <si>
    <t xml:space="preserve">     CF3</t>
  </si>
  <si>
    <t xml:space="preserve">     CF4</t>
  </si>
  <si>
    <t xml:space="preserve">     CF5</t>
  </si>
  <si>
    <t xml:space="preserve">          IRR</t>
  </si>
  <si>
    <t>=-D8</t>
  </si>
  <si>
    <t>=-D9</t>
  </si>
  <si>
    <t>=-D10</t>
  </si>
  <si>
    <t>=-D11</t>
  </si>
  <si>
    <t>=-D12</t>
  </si>
  <si>
    <t>=D25</t>
  </si>
  <si>
    <t>=IRR(D28:D33)</t>
  </si>
  <si>
    <t>Because the investor deposited more money (i.e., had the most invested) prior/during</t>
  </si>
  <si>
    <t>the worst return years, the dollar weighted return is lower.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</si>
</sst>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72" formatCode="_(&quot;$&quot;* #,##0_);_(&quot;$&quot;* \(#,##0\);_(&quot;$&quot;* &quot;-&quot;??_);_(@_)"/>
    <numFmt numFmtId="173" formatCode="_(* #,##0.000_);_(* \(#,##0.000\);_(* &quot;-&quot;??_);_(@_)"/>
    <numFmt numFmtId="174" formatCode="#,##0.0000_);\(#,##0.0000\)"/>
    <numFmt numFmtId="175" formatCode="_(* #,##0.0000_);_(* \(#,##0.0000\);_(* &quot;-&quot;????_);_(@_)"/>
    <numFmt numFmtId="176" formatCode="0.000%"/>
    <numFmt numFmtId="177" formatCode="_(* #,##0.00000_);_(* \(#,##0.00000\);_(* &quot;-&quot;?????_);_(@_)"/>
    <numFmt numFmtId="178" formatCode="_(* #,##0.000000_);_(* \(#,##0.000000\);_(* &quot;-&quot;??????_);_(@_)"/>
    <numFmt numFmtId="179" formatCode="0.00000000000%"/>
    <numFmt numFmtId="194" formatCode="_(* #,##0.00000_);_(* \(#,##0.00000\);_(* &quot;-&quot;??_);_(@_)"/>
    <numFmt numFmtId="198" formatCode="#,##0.00000_);\(#,##0.00000\)"/>
  </numFmts>
  <fonts count="28" x14ac:knownFonts="1">
    <font>
      <sz val="10"/>
      <name val="Arial"/>
    </font>
    <font>
      <sz val="10"/>
      <name val="Arial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b/>
      <sz val="12"/>
      <color indexed="57"/>
      <name val="Arial"/>
      <family val="2"/>
    </font>
    <font>
      <sz val="12"/>
      <color indexed="12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b/>
      <sz val="14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u/>
      <sz val="12"/>
      <name val="Arial"/>
      <family val="2"/>
    </font>
    <font>
      <u/>
      <sz val="12"/>
      <color indexed="8"/>
      <name val="Arial"/>
      <family val="2"/>
    </font>
    <font>
      <sz val="12"/>
      <color indexed="10"/>
      <name val="Arial"/>
      <family val="2"/>
    </font>
    <font>
      <i/>
      <u/>
      <sz val="12"/>
      <name val="Arial"/>
      <family val="2"/>
    </font>
    <font>
      <sz val="12"/>
      <color indexed="4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4" fontId="4" fillId="2" borderId="0" xfId="2" applyFont="1" applyFill="1" applyBorder="1"/>
    <xf numFmtId="9" fontId="4" fillId="2" borderId="0" xfId="3" applyFont="1" applyFill="1" applyBorder="1"/>
    <xf numFmtId="10" fontId="5" fillId="3" borderId="9" xfId="0" applyNumberFormat="1" applyFont="1" applyFill="1" applyBorder="1"/>
    <xf numFmtId="10" fontId="5" fillId="3" borderId="0" xfId="3" applyNumberFormat="1" applyFont="1" applyFill="1" applyBorder="1"/>
    <xf numFmtId="10" fontId="5" fillId="3" borderId="9" xfId="3" applyNumberFormat="1" applyFont="1" applyFill="1" applyBorder="1"/>
    <xf numFmtId="10" fontId="4" fillId="2" borderId="0" xfId="3" applyNumberFormat="1" applyFont="1" applyFill="1" applyBorder="1"/>
    <xf numFmtId="44" fontId="5" fillId="0" borderId="0" xfId="0" applyNumberFormat="1" applyFont="1" applyFill="1" applyBorder="1"/>
    <xf numFmtId="10" fontId="5" fillId="0" borderId="0" xfId="3" applyNumberFormat="1" applyFont="1" applyFill="1" applyBorder="1"/>
    <xf numFmtId="0" fontId="2" fillId="0" borderId="0" xfId="0" applyFont="1" applyFill="1"/>
    <xf numFmtId="0" fontId="2" fillId="0" borderId="0" xfId="0" applyFont="1" applyFill="1" applyBorder="1"/>
    <xf numFmtId="44" fontId="5" fillId="3" borderId="9" xfId="0" applyNumberFormat="1" applyFont="1" applyFill="1" applyBorder="1"/>
    <xf numFmtId="41" fontId="4" fillId="2" borderId="0" xfId="0" applyNumberFormat="1" applyFont="1" applyFill="1" applyBorder="1"/>
    <xf numFmtId="0" fontId="7" fillId="4" borderId="0" xfId="0" applyFont="1" applyFill="1" applyBorder="1"/>
    <xf numFmtId="0" fontId="7" fillId="4" borderId="0" xfId="0" applyFont="1" applyFill="1"/>
    <xf numFmtId="0" fontId="0" fillId="4" borderId="0" xfId="0" applyFill="1"/>
    <xf numFmtId="2" fontId="8" fillId="4" borderId="0" xfId="0" applyNumberFormat="1" applyFont="1" applyFill="1" applyBorder="1" applyAlignment="1"/>
    <xf numFmtId="0" fontId="9" fillId="4" borderId="0" xfId="0" applyFont="1" applyFill="1" applyBorder="1"/>
    <xf numFmtId="0" fontId="10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2" fillId="4" borderId="0" xfId="0" applyFont="1" applyFill="1" applyBorder="1"/>
    <xf numFmtId="0" fontId="13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5" fillId="4" borderId="0" xfId="0" applyFont="1" applyFill="1" applyBorder="1"/>
    <xf numFmtId="0" fontId="0" fillId="4" borderId="0" xfId="0" applyFill="1" applyBorder="1"/>
    <xf numFmtId="0" fontId="16" fillId="0" borderId="0" xfId="0" applyFont="1"/>
    <xf numFmtId="41" fontId="17" fillId="2" borderId="0" xfId="0" applyNumberFormat="1" applyFont="1" applyFill="1" applyBorder="1"/>
    <xf numFmtId="44" fontId="17" fillId="2" borderId="0" xfId="2" applyFont="1" applyFill="1" applyBorder="1"/>
    <xf numFmtId="0" fontId="18" fillId="3" borderId="0" xfId="0" applyFont="1" applyFill="1" applyBorder="1"/>
    <xf numFmtId="0" fontId="19" fillId="3" borderId="0" xfId="0" applyFont="1" applyFill="1" applyBorder="1" applyAlignment="1">
      <alignment horizontal="center"/>
    </xf>
    <xf numFmtId="0" fontId="18" fillId="0" borderId="0" xfId="0" applyFont="1"/>
    <xf numFmtId="0" fontId="3" fillId="0" borderId="0" xfId="0" applyFont="1" applyBorder="1"/>
    <xf numFmtId="0" fontId="18" fillId="0" borderId="0" xfId="0" applyFont="1" applyBorder="1"/>
    <xf numFmtId="0" fontId="0" fillId="2" borderId="1" xfId="0" applyFill="1" applyBorder="1"/>
    <xf numFmtId="0" fontId="3" fillId="2" borderId="2" xfId="0" applyFont="1" applyFill="1" applyBorder="1"/>
    <xf numFmtId="0" fontId="18" fillId="2" borderId="3" xfId="0" applyFont="1" applyFill="1" applyBorder="1"/>
    <xf numFmtId="0" fontId="11" fillId="0" borderId="0" xfId="0" applyFont="1" applyFill="1" applyBorder="1"/>
    <xf numFmtId="0" fontId="0" fillId="2" borderId="4" xfId="0" applyFill="1" applyBorder="1"/>
    <xf numFmtId="0" fontId="20" fillId="2" borderId="0" xfId="0" applyFont="1" applyFill="1" applyBorder="1" applyAlignment="1">
      <alignment horizontal="right"/>
    </xf>
    <xf numFmtId="0" fontId="0" fillId="2" borderId="5" xfId="0" applyFill="1" applyBorder="1"/>
    <xf numFmtId="0" fontId="7" fillId="0" borderId="0" xfId="0" applyFont="1" applyFill="1" applyBorder="1"/>
    <xf numFmtId="0" fontId="18" fillId="2" borderId="0" xfId="0" applyFont="1" applyFill="1" applyBorder="1"/>
    <xf numFmtId="9" fontId="6" fillId="2" borderId="0" xfId="0" applyNumberFormat="1" applyFont="1" applyFill="1" applyBorder="1"/>
    <xf numFmtId="0" fontId="0" fillId="2" borderId="6" xfId="0" applyFill="1" applyBorder="1"/>
    <xf numFmtId="0" fontId="18" fillId="2" borderId="7" xfId="0" applyFont="1" applyFill="1" applyBorder="1"/>
    <xf numFmtId="0" fontId="18" fillId="2" borderId="8" xfId="0" applyFont="1" applyFill="1" applyBorder="1"/>
    <xf numFmtId="0" fontId="0" fillId="3" borderId="1" xfId="0" applyFill="1" applyBorder="1"/>
    <xf numFmtId="0" fontId="18" fillId="3" borderId="2" xfId="0" applyFont="1" applyFill="1" applyBorder="1"/>
    <xf numFmtId="39" fontId="18" fillId="3" borderId="2" xfId="0" applyNumberFormat="1" applyFont="1" applyFill="1" applyBorder="1"/>
    <xf numFmtId="39" fontId="11" fillId="3" borderId="2" xfId="0" applyNumberFormat="1" applyFont="1" applyFill="1" applyBorder="1"/>
    <xf numFmtId="0" fontId="0" fillId="3" borderId="3" xfId="0" applyFill="1" applyBorder="1"/>
    <xf numFmtId="0" fontId="0" fillId="3" borderId="4" xfId="0" applyFill="1" applyBorder="1"/>
    <xf numFmtId="0" fontId="20" fillId="3" borderId="0" xfId="0" applyFont="1" applyFill="1" applyBorder="1" applyAlignment="1">
      <alignment horizontal="right"/>
    </xf>
    <xf numFmtId="0" fontId="18" fillId="3" borderId="0" xfId="0" applyFont="1" applyFill="1" applyBorder="1" applyAlignment="1">
      <alignment horizontal="center" wrapText="1"/>
    </xf>
    <xf numFmtId="39" fontId="18" fillId="3" borderId="0" xfId="0" applyNumberFormat="1" applyFont="1" applyFill="1" applyBorder="1" applyAlignment="1">
      <alignment horizontal="center" wrapText="1"/>
    </xf>
    <xf numFmtId="39" fontId="20" fillId="3" borderId="0" xfId="0" applyNumberFormat="1" applyFont="1" applyFill="1" applyBorder="1" applyAlignment="1">
      <alignment horizontal="center"/>
    </xf>
    <xf numFmtId="39" fontId="11" fillId="3" borderId="0" xfId="0" applyNumberFormat="1" applyFont="1" applyFill="1" applyBorder="1" applyAlignment="1">
      <alignment horizontal="center" wrapText="1"/>
    </xf>
    <xf numFmtId="0" fontId="0" fillId="3" borderId="5" xfId="0" applyFill="1" applyBorder="1"/>
    <xf numFmtId="43" fontId="6" fillId="3" borderId="0" xfId="0" applyNumberFormat="1" applyFont="1" applyFill="1" applyBorder="1"/>
    <xf numFmtId="43" fontId="22" fillId="3" borderId="0" xfId="0" applyNumberFormat="1" applyFont="1" applyFill="1" applyBorder="1"/>
    <xf numFmtId="177" fontId="22" fillId="3" borderId="0" xfId="0" applyNumberFormat="1" applyFont="1" applyFill="1" applyBorder="1"/>
    <xf numFmtId="43" fontId="6" fillId="3" borderId="10" xfId="0" applyNumberFormat="1" applyFont="1" applyFill="1" applyBorder="1"/>
    <xf numFmtId="177" fontId="22" fillId="3" borderId="10" xfId="0" applyNumberFormat="1" applyFont="1" applyFill="1" applyBorder="1"/>
    <xf numFmtId="0" fontId="18" fillId="3" borderId="0" xfId="0" applyFont="1" applyFill="1" applyBorder="1" applyAlignment="1">
      <alignment horizontal="right"/>
    </xf>
    <xf numFmtId="175" fontId="5" fillId="3" borderId="9" xfId="0" applyNumberFormat="1" applyFont="1" applyFill="1" applyBorder="1"/>
    <xf numFmtId="39" fontId="18" fillId="3" borderId="0" xfId="0" applyNumberFormat="1" applyFont="1" applyFill="1" applyBorder="1"/>
    <xf numFmtId="39" fontId="11" fillId="3" borderId="0" xfId="0" applyNumberFormat="1" applyFont="1" applyFill="1" applyBorder="1"/>
    <xf numFmtId="178" fontId="22" fillId="3" borderId="0" xfId="0" applyNumberFormat="1" applyFont="1" applyFill="1" applyBorder="1"/>
    <xf numFmtId="0" fontId="0" fillId="3" borderId="6" xfId="0" applyFill="1" applyBorder="1"/>
    <xf numFmtId="0" fontId="18" fillId="3" borderId="7" xfId="0" applyFont="1" applyFill="1" applyBorder="1"/>
    <xf numFmtId="39" fontId="11" fillId="3" borderId="7" xfId="0" applyNumberFormat="1" applyFont="1" applyFill="1" applyBorder="1" applyAlignment="1">
      <alignment horizontal="center"/>
    </xf>
    <xf numFmtId="39" fontId="11" fillId="3" borderId="7" xfId="2" applyNumberFormat="1" applyFont="1" applyFill="1" applyBorder="1" applyAlignment="1">
      <alignment horizontal="center"/>
    </xf>
    <xf numFmtId="0" fontId="18" fillId="3" borderId="7" xfId="0" applyFont="1" applyFill="1" applyBorder="1" applyAlignment="1">
      <alignment horizontal="left"/>
    </xf>
    <xf numFmtId="0" fontId="0" fillId="3" borderId="8" xfId="0" applyFill="1" applyBorder="1"/>
    <xf numFmtId="0" fontId="18" fillId="2" borderId="2" xfId="0" applyFont="1" applyFill="1" applyBorder="1"/>
    <xf numFmtId="0" fontId="20" fillId="2" borderId="0" xfId="0" applyNumberFormat="1" applyFont="1" applyFill="1" applyBorder="1" applyAlignment="1">
      <alignment horizontal="right"/>
    </xf>
    <xf numFmtId="0" fontId="23" fillId="3" borderId="0" xfId="0" applyFont="1" applyFill="1" applyBorder="1" applyAlignment="1">
      <alignment horizontal="right"/>
    </xf>
    <xf numFmtId="178" fontId="5" fillId="3" borderId="9" xfId="0" applyNumberFormat="1" applyFont="1" applyFill="1" applyBorder="1"/>
    <xf numFmtId="173" fontId="22" fillId="3" borderId="0" xfId="0" applyNumberFormat="1" applyFont="1" applyFill="1" applyBorder="1"/>
    <xf numFmtId="0" fontId="11" fillId="2" borderId="3" xfId="0" applyFont="1" applyFill="1" applyBorder="1"/>
    <xf numFmtId="0" fontId="18" fillId="0" borderId="0" xfId="0" applyFont="1" applyFill="1" applyBorder="1"/>
    <xf numFmtId="39" fontId="6" fillId="2" borderId="0" xfId="0" applyNumberFormat="1" applyFont="1" applyFill="1" applyBorder="1"/>
    <xf numFmtId="0" fontId="24" fillId="2" borderId="0" xfId="2" applyNumberFormat="1" applyFont="1" applyFill="1" applyBorder="1" applyAlignment="1">
      <alignment horizontal="right"/>
    </xf>
    <xf numFmtId="0" fontId="7" fillId="2" borderId="5" xfId="0" applyFont="1" applyFill="1" applyBorder="1"/>
    <xf numFmtId="10" fontId="6" fillId="2" borderId="0" xfId="2" applyNumberFormat="1" applyFont="1" applyFill="1" applyBorder="1" applyAlignment="1">
      <alignment horizontal="right"/>
    </xf>
    <xf numFmtId="9" fontId="6" fillId="2" borderId="0" xfId="3" applyFont="1" applyFill="1" applyBorder="1"/>
    <xf numFmtId="10" fontId="6" fillId="2" borderId="0" xfId="0" applyNumberFormat="1" applyFont="1" applyFill="1" applyBorder="1" applyAlignment="1"/>
    <xf numFmtId="10" fontId="6" fillId="2" borderId="0" xfId="3" applyNumberFormat="1" applyFont="1" applyFill="1" applyBorder="1"/>
    <xf numFmtId="10" fontId="6" fillId="2" borderId="7" xfId="3" applyNumberFormat="1" applyFont="1" applyFill="1" applyBorder="1"/>
    <xf numFmtId="0" fontId="0" fillId="2" borderId="7" xfId="0" applyFill="1" applyBorder="1"/>
    <xf numFmtId="0" fontId="7" fillId="2" borderId="8" xfId="0" applyFont="1" applyFill="1" applyBorder="1"/>
    <xf numFmtId="10" fontId="22" fillId="3" borderId="0" xfId="0" applyNumberFormat="1" applyFont="1" applyFill="1" applyBorder="1"/>
    <xf numFmtId="10" fontId="18" fillId="3" borderId="0" xfId="0" quotePrefix="1" applyNumberFormat="1" applyFont="1" applyFill="1" applyBorder="1" applyAlignment="1">
      <alignment horizontal="center"/>
    </xf>
    <xf numFmtId="174" fontId="5" fillId="3" borderId="9" xfId="0" applyNumberFormat="1" applyFont="1" applyFill="1" applyBorder="1"/>
    <xf numFmtId="0" fontId="18" fillId="3" borderId="0" xfId="0" applyFont="1" applyFill="1" applyBorder="1" applyAlignment="1"/>
    <xf numFmtId="0" fontId="18" fillId="3" borderId="0" xfId="0" applyFont="1" applyFill="1" applyBorder="1" applyAlignment="1">
      <alignment horizontal="center"/>
    </xf>
    <xf numFmtId="39" fontId="18" fillId="3" borderId="0" xfId="0" applyNumberFormat="1" applyFont="1" applyFill="1" applyBorder="1" applyAlignment="1">
      <alignment horizontal="center"/>
    </xf>
    <xf numFmtId="44" fontId="18" fillId="3" borderId="0" xfId="0" applyNumberFormat="1" applyFont="1" applyFill="1" applyBorder="1" applyAlignment="1">
      <alignment horizontal="center"/>
    </xf>
    <xf numFmtId="174" fontId="22" fillId="3" borderId="5" xfId="3" applyNumberFormat="1" applyFont="1" applyFill="1" applyBorder="1"/>
    <xf numFmtId="39" fontId="11" fillId="3" borderId="0" xfId="0" applyNumberFormat="1" applyFont="1" applyFill="1" applyBorder="1" applyAlignment="1">
      <alignment horizontal="left"/>
    </xf>
    <xf numFmtId="39" fontId="11" fillId="3" borderId="0" xfId="2" applyNumberFormat="1" applyFont="1" applyFill="1" applyBorder="1" applyAlignment="1">
      <alignment horizontal="center"/>
    </xf>
    <xf numFmtId="0" fontId="18" fillId="3" borderId="0" xfId="0" applyFont="1" applyFill="1" applyBorder="1" applyAlignment="1">
      <alignment horizontal="left"/>
    </xf>
    <xf numFmtId="0" fontId="18" fillId="3" borderId="5" xfId="0" applyFont="1" applyFill="1" applyBorder="1"/>
    <xf numFmtId="10" fontId="5" fillId="3" borderId="9" xfId="2" applyNumberFormat="1" applyFont="1" applyFill="1" applyBorder="1" applyAlignment="1">
      <alignment horizontal="center"/>
    </xf>
    <xf numFmtId="10" fontId="18" fillId="3" borderId="0" xfId="0" applyNumberFormat="1" applyFont="1" applyFill="1" applyBorder="1" applyAlignment="1">
      <alignment horizontal="center"/>
    </xf>
    <xf numFmtId="10" fontId="5" fillId="3" borderId="9" xfId="0" applyNumberFormat="1" applyFont="1" applyFill="1" applyBorder="1" applyAlignment="1">
      <alignment horizontal="center"/>
    </xf>
    <xf numFmtId="10" fontId="11" fillId="3" borderId="0" xfId="2" applyNumberFormat="1" applyFont="1" applyFill="1" applyBorder="1" applyAlignment="1">
      <alignment horizontal="center"/>
    </xf>
    <xf numFmtId="10" fontId="5" fillId="3" borderId="0" xfId="0" applyNumberFormat="1" applyFont="1" applyFill="1" applyBorder="1" applyAlignment="1">
      <alignment horizontal="center"/>
    </xf>
    <xf numFmtId="39" fontId="11" fillId="3" borderId="7" xfId="0" applyNumberFormat="1" applyFont="1" applyFill="1" applyBorder="1"/>
    <xf numFmtId="39" fontId="18" fillId="3" borderId="0" xfId="0" quotePrefix="1" applyNumberFormat="1" applyFont="1" applyFill="1" applyBorder="1"/>
    <xf numFmtId="176" fontId="5" fillId="3" borderId="9" xfId="0" applyNumberFormat="1" applyFont="1" applyFill="1" applyBorder="1"/>
    <xf numFmtId="0" fontId="18" fillId="3" borderId="0" xfId="0" quotePrefix="1" applyFont="1" applyFill="1" applyBorder="1" applyAlignment="1"/>
    <xf numFmtId="179" fontId="5" fillId="3" borderId="9" xfId="0" applyNumberFormat="1" applyFont="1" applyFill="1" applyBorder="1" applyAlignment="1">
      <alignment horizontal="center"/>
    </xf>
    <xf numFmtId="0" fontId="18" fillId="2" borderId="0" xfId="0" applyFont="1" applyFill="1" applyBorder="1" applyAlignment="1">
      <alignment horizontal="right" wrapText="1"/>
    </xf>
    <xf numFmtId="10" fontId="6" fillId="2" borderId="0" xfId="0" applyNumberFormat="1" applyFont="1" applyFill="1" applyBorder="1"/>
    <xf numFmtId="0" fontId="11" fillId="2" borderId="8" xfId="0" applyFont="1" applyFill="1" applyBorder="1"/>
    <xf numFmtId="0" fontId="0" fillId="3" borderId="2" xfId="0" applyFill="1" applyBorder="1"/>
    <xf numFmtId="0" fontId="3" fillId="3" borderId="0" xfId="0" applyFont="1" applyFill="1" applyBorder="1" applyAlignment="1">
      <alignment horizontal="left"/>
    </xf>
    <xf numFmtId="39" fontId="20" fillId="3" borderId="0" xfId="0" applyNumberFormat="1" applyFont="1" applyFill="1" applyBorder="1" applyAlignment="1">
      <alignment horizontal="center" wrapText="1"/>
    </xf>
    <xf numFmtId="0" fontId="0" fillId="3" borderId="0" xfId="0" applyFill="1" applyBorder="1"/>
    <xf numFmtId="175" fontId="6" fillId="3" borderId="0" xfId="0" applyNumberFormat="1" applyFont="1" applyFill="1" applyBorder="1"/>
    <xf numFmtId="175" fontId="22" fillId="3" borderId="0" xfId="0" applyNumberFormat="1" applyFont="1" applyFill="1" applyBorder="1"/>
    <xf numFmtId="0" fontId="3" fillId="3" borderId="4" xfId="0" applyFont="1" applyFill="1" applyBorder="1"/>
    <xf numFmtId="0" fontId="18" fillId="3" borderId="7" xfId="0" applyFont="1" applyFill="1" applyBorder="1" applyAlignment="1">
      <alignment horizontal="right"/>
    </xf>
    <xf numFmtId="10" fontId="5" fillId="3" borderId="7" xfId="0" applyNumberFormat="1" applyFont="1" applyFill="1" applyBorder="1"/>
    <xf numFmtId="39" fontId="18" fillId="3" borderId="7" xfId="0" applyNumberFormat="1" applyFont="1" applyFill="1" applyBorder="1"/>
    <xf numFmtId="41" fontId="4" fillId="2" borderId="0" xfId="1" applyNumberFormat="1" applyFont="1" applyFill="1" applyBorder="1"/>
    <xf numFmtId="10" fontId="5" fillId="3" borderId="0" xfId="0" applyNumberFormat="1" applyFont="1" applyFill="1" applyBorder="1"/>
    <xf numFmtId="0" fontId="0" fillId="2" borderId="3" xfId="0" applyFill="1" applyBorder="1"/>
    <xf numFmtId="0" fontId="0" fillId="2" borderId="8" xfId="0" applyFill="1" applyBorder="1"/>
    <xf numFmtId="44" fontId="6" fillId="2" borderId="0" xfId="0" applyNumberFormat="1" applyFont="1" applyFill="1" applyBorder="1"/>
    <xf numFmtId="10" fontId="22" fillId="3" borderId="0" xfId="3" applyNumberFormat="1" applyFont="1" applyFill="1" applyBorder="1"/>
    <xf numFmtId="0" fontId="18" fillId="2" borderId="0" xfId="0" applyFont="1" applyFill="1"/>
    <xf numFmtId="194" fontId="5" fillId="3" borderId="9" xfId="0" applyNumberFormat="1" applyFont="1" applyFill="1" applyBorder="1"/>
    <xf numFmtId="41" fontId="4" fillId="2" borderId="0" xfId="3" applyNumberFormat="1" applyFont="1" applyFill="1" applyBorder="1"/>
    <xf numFmtId="42" fontId="4" fillId="2" borderId="0" xfId="3" applyNumberFormat="1" applyFont="1" applyFill="1" applyBorder="1"/>
    <xf numFmtId="42" fontId="4" fillId="2" borderId="0" xfId="1" applyNumberFormat="1" applyFont="1" applyFill="1" applyBorder="1"/>
    <xf numFmtId="0" fontId="26" fillId="3" borderId="5" xfId="0" applyFont="1" applyFill="1" applyBorder="1"/>
    <xf numFmtId="173" fontId="18" fillId="3" borderId="0" xfId="0" applyNumberFormat="1" applyFont="1" applyFill="1" applyBorder="1"/>
    <xf numFmtId="43" fontId="18" fillId="3" borderId="0" xfId="0" applyNumberFormat="1" applyFont="1" applyFill="1" applyBorder="1"/>
    <xf numFmtId="198" fontId="18" fillId="3" borderId="0" xfId="0" applyNumberFormat="1" applyFont="1" applyFill="1" applyBorder="1"/>
    <xf numFmtId="10" fontId="0" fillId="0" borderId="0" xfId="3" applyNumberFormat="1" applyFont="1"/>
    <xf numFmtId="10" fontId="6" fillId="2" borderId="0" xfId="3" applyNumberFormat="1" applyFont="1" applyFill="1"/>
    <xf numFmtId="44" fontId="4" fillId="2" borderId="0" xfId="1" applyNumberFormat="1" applyFont="1" applyFill="1" applyBorder="1"/>
    <xf numFmtId="10" fontId="22" fillId="3" borderId="0" xfId="0" applyNumberFormat="1" applyFont="1" applyFill="1" applyBorder="1" applyAlignment="1">
      <alignment horizontal="center"/>
    </xf>
    <xf numFmtId="0" fontId="27" fillId="4" borderId="0" xfId="0" applyFont="1" applyFill="1" applyBorder="1"/>
    <xf numFmtId="1" fontId="18" fillId="3" borderId="0" xfId="0" applyNumberFormat="1" applyFont="1" applyFill="1" applyBorder="1" applyAlignment="1">
      <alignment horizontal="right"/>
    </xf>
    <xf numFmtId="0" fontId="19" fillId="2" borderId="0" xfId="0" applyFont="1" applyFill="1" applyBorder="1" applyAlignment="1">
      <alignment horizontal="right"/>
    </xf>
    <xf numFmtId="0" fontId="19" fillId="2" borderId="0" xfId="0" applyNumberFormat="1" applyFont="1" applyFill="1" applyBorder="1" applyAlignment="1">
      <alignment horizontal="right"/>
    </xf>
    <xf numFmtId="173" fontId="18" fillId="3" borderId="5" xfId="0" applyNumberFormat="1" applyFont="1" applyFill="1" applyBorder="1"/>
    <xf numFmtId="44" fontId="4" fillId="2" borderId="0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horizontal="center"/>
    </xf>
    <xf numFmtId="172" fontId="2" fillId="2" borderId="0" xfId="2" applyNumberFormat="1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9" fontId="2" fillId="2" borderId="0" xfId="3" applyFont="1" applyFill="1" applyBorder="1" applyAlignment="1">
      <alignment horizontal="center"/>
    </xf>
    <xf numFmtId="9" fontId="2" fillId="2" borderId="7" xfId="3" applyFont="1" applyFill="1" applyBorder="1" applyAlignment="1">
      <alignment horizontal="center"/>
    </xf>
    <xf numFmtId="173" fontId="18" fillId="3" borderId="0" xfId="0" quotePrefix="1" applyNumberFormat="1" applyFont="1" applyFill="1" applyBorder="1"/>
    <xf numFmtId="44" fontId="5" fillId="3" borderId="0" xfId="2" applyFont="1" applyFill="1" applyBorder="1"/>
    <xf numFmtId="173" fontId="2" fillId="3" borderId="0" xfId="0" quotePrefix="1" applyNumberFormat="1" applyFont="1" applyFill="1" applyBorder="1"/>
    <xf numFmtId="172" fontId="5" fillId="3" borderId="0" xfId="3" applyNumberFormat="1" applyFont="1" applyFill="1" applyBorder="1"/>
    <xf numFmtId="44" fontId="5" fillId="3" borderId="0" xfId="3" applyNumberFormat="1" applyFont="1" applyFill="1" applyBorder="1"/>
    <xf numFmtId="0" fontId="2" fillId="3" borderId="0" xfId="0" applyFont="1" applyFill="1" applyBorder="1"/>
    <xf numFmtId="0" fontId="18" fillId="3" borderId="0" xfId="0" applyFont="1" applyFill="1" applyBorder="1" applyAlignment="1">
      <alignment horizontal="left"/>
    </xf>
    <xf numFmtId="0" fontId="18" fillId="3" borderId="0" xfId="0" applyFont="1" applyFill="1"/>
    <xf numFmtId="0" fontId="18" fillId="3" borderId="0" xfId="0" applyNumberFormat="1" applyFont="1" applyFill="1" applyBorder="1" applyAlignment="1">
      <alignment horizontal="left"/>
    </xf>
    <xf numFmtId="173" fontId="18" fillId="3" borderId="11" xfId="0" quotePrefix="1" applyNumberFormat="1" applyFont="1" applyFill="1" applyBorder="1"/>
    <xf numFmtId="173" fontId="18" fillId="3" borderId="0" xfId="0" applyNumberFormat="1" applyFont="1" applyFill="1" applyBorder="1"/>
    <xf numFmtId="173" fontId="18" fillId="3" borderId="5" xfId="0" applyNumberFormat="1" applyFont="1" applyFill="1" applyBorder="1"/>
    <xf numFmtId="0" fontId="18" fillId="3" borderId="11" xfId="0" quotePrefix="1" applyFont="1" applyFill="1" applyBorder="1"/>
    <xf numFmtId="0" fontId="18" fillId="3" borderId="0" xfId="0" applyFont="1" applyFill="1" applyBorder="1"/>
    <xf numFmtId="0" fontId="18" fillId="3" borderId="5" xfId="0" applyFont="1" applyFill="1" applyBorder="1"/>
    <xf numFmtId="0" fontId="22" fillId="3" borderId="0" xfId="0" applyFont="1" applyFill="1" applyBorder="1"/>
    <xf numFmtId="0" fontId="22" fillId="3" borderId="5" xfId="0" applyFont="1" applyFill="1" applyBorder="1"/>
    <xf numFmtId="0" fontId="2" fillId="3" borderId="11" xfId="0" quotePrefix="1" applyFont="1" applyFill="1" applyBorder="1"/>
    <xf numFmtId="173" fontId="2" fillId="3" borderId="0" xfId="0" quotePrefix="1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4"/>
  <sheetViews>
    <sheetView tabSelected="1" workbookViewId="0"/>
  </sheetViews>
  <sheetFormatPr defaultRowHeight="12.75" x14ac:dyDescent="0.2"/>
  <cols>
    <col min="1" max="3" width="9.140625" style="35"/>
    <col min="4" max="4" width="42.5703125" style="35" customWidth="1"/>
    <col min="5" max="16384" width="9.140625" style="35"/>
  </cols>
  <sheetData>
    <row r="1" spans="1:29" x14ac:dyDescent="0.2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</row>
    <row r="2" spans="1:29" x14ac:dyDescent="0.2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</row>
    <row r="3" spans="1:29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</row>
    <row r="4" spans="1:29" x14ac:dyDescent="0.2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</row>
    <row r="5" spans="1:29" x14ac:dyDescent="0.2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</row>
    <row r="7" spans="1:29" x14ac:dyDescent="0.2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</row>
    <row r="8" spans="1:29" x14ac:dyDescent="0.2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</row>
    <row r="9" spans="1:29" x14ac:dyDescent="0.2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</row>
    <row r="10" spans="1:29" ht="59.25" x14ac:dyDescent="0.75">
      <c r="A10" s="33"/>
      <c r="B10" s="33"/>
      <c r="C10" s="33"/>
      <c r="D10" s="36" t="s">
        <v>0</v>
      </c>
      <c r="E10" s="33"/>
      <c r="F10" s="37"/>
      <c r="G10" s="33"/>
      <c r="H10" s="33"/>
      <c r="I10" s="33"/>
      <c r="J10" s="33"/>
      <c r="K10" s="33"/>
      <c r="L10" s="33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</row>
    <row r="11" spans="1:29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</row>
    <row r="12" spans="1:29" ht="23.25" x14ac:dyDescent="0.35">
      <c r="A12" s="33"/>
      <c r="B12" s="33"/>
      <c r="C12" s="33"/>
      <c r="D12" s="38" t="s">
        <v>139</v>
      </c>
      <c r="E12" s="33"/>
      <c r="F12" s="33"/>
      <c r="G12" s="33"/>
      <c r="H12" s="33"/>
      <c r="I12" s="33"/>
      <c r="J12" s="33"/>
      <c r="K12" s="33"/>
      <c r="L12" s="33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</row>
    <row r="13" spans="1:29" x14ac:dyDescent="0.2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</row>
    <row r="14" spans="1:29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</row>
    <row r="15" spans="1:29" ht="15" x14ac:dyDescent="0.2">
      <c r="A15" s="33"/>
      <c r="B15" s="33"/>
      <c r="C15" s="33"/>
      <c r="D15" s="39"/>
      <c r="E15" s="33"/>
      <c r="F15" s="33"/>
      <c r="G15" s="33"/>
      <c r="H15" s="33"/>
      <c r="I15" s="33"/>
      <c r="J15" s="33"/>
      <c r="K15" s="33"/>
      <c r="L15" s="33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</row>
    <row r="16" spans="1:29" ht="15.75" x14ac:dyDescent="0.25">
      <c r="A16" s="33"/>
      <c r="B16" s="33"/>
      <c r="C16" s="33"/>
      <c r="D16" s="40" t="s">
        <v>45</v>
      </c>
      <c r="E16" s="33"/>
      <c r="F16" s="33"/>
      <c r="G16" s="33"/>
      <c r="H16" s="33"/>
      <c r="I16" s="33"/>
      <c r="J16" s="33"/>
      <c r="K16" s="33"/>
      <c r="L16" s="33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</row>
    <row r="17" spans="1:29" ht="15.75" x14ac:dyDescent="0.25">
      <c r="A17" s="33"/>
      <c r="B17" s="33"/>
      <c r="C17" s="33"/>
      <c r="D17" s="41" t="s">
        <v>46</v>
      </c>
      <c r="E17" s="33"/>
      <c r="F17" s="33"/>
      <c r="G17" s="33"/>
      <c r="H17" s="33"/>
      <c r="I17" s="33"/>
      <c r="J17" s="33"/>
      <c r="K17" s="33"/>
      <c r="L17" s="33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</row>
    <row r="18" spans="1:29" ht="15.75" x14ac:dyDescent="0.25">
      <c r="A18" s="33"/>
      <c r="B18" s="33"/>
      <c r="C18" s="33"/>
      <c r="D18" s="42" t="s">
        <v>47</v>
      </c>
      <c r="E18" s="33"/>
      <c r="F18" s="33"/>
      <c r="G18" s="33"/>
      <c r="H18" s="33"/>
      <c r="I18" s="33"/>
      <c r="J18" s="33"/>
      <c r="K18" s="33"/>
      <c r="L18" s="33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</row>
    <row r="19" spans="1:29" ht="15.75" x14ac:dyDescent="0.25">
      <c r="A19" s="33"/>
      <c r="B19" s="33"/>
      <c r="C19" s="33"/>
      <c r="D19" s="43" t="s">
        <v>48</v>
      </c>
      <c r="E19" s="33"/>
      <c r="F19" s="33"/>
      <c r="G19" s="33"/>
      <c r="H19" s="33"/>
      <c r="I19" s="33"/>
      <c r="J19" s="33"/>
      <c r="K19" s="33"/>
      <c r="L19" s="33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</row>
    <row r="20" spans="1:29" ht="15.75" x14ac:dyDescent="0.25">
      <c r="A20" s="33"/>
      <c r="B20" s="33"/>
      <c r="C20" s="33"/>
      <c r="D20" s="44" t="s">
        <v>49</v>
      </c>
      <c r="E20" s="33"/>
      <c r="F20" s="33"/>
      <c r="G20" s="33"/>
      <c r="H20" s="33"/>
      <c r="I20" s="33"/>
      <c r="J20" s="33"/>
      <c r="K20" s="33"/>
      <c r="L20" s="33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</row>
    <row r="21" spans="1:29" ht="15" x14ac:dyDescent="0.2">
      <c r="A21" s="33"/>
      <c r="B21" s="33"/>
      <c r="C21" s="33"/>
      <c r="D21" s="39"/>
      <c r="E21" s="33"/>
      <c r="F21" s="33"/>
      <c r="G21" s="33"/>
      <c r="H21" s="33"/>
      <c r="I21" s="33"/>
      <c r="J21" s="33"/>
      <c r="K21" s="33"/>
      <c r="L21" s="33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</row>
    <row r="22" spans="1:29" x14ac:dyDescent="0.2">
      <c r="A22" s="33"/>
      <c r="B22" s="33"/>
      <c r="C22" s="33"/>
      <c r="D22" s="166" t="s">
        <v>132</v>
      </c>
      <c r="E22" s="33"/>
      <c r="F22" s="33"/>
      <c r="G22" s="33"/>
      <c r="H22" s="33"/>
      <c r="I22" s="33"/>
      <c r="J22" s="33"/>
      <c r="K22" s="33"/>
      <c r="L22" s="33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</row>
    <row r="23" spans="1:29" x14ac:dyDescent="0.2">
      <c r="A23" s="33"/>
      <c r="B23" s="33"/>
      <c r="C23" s="33"/>
      <c r="D23" s="166" t="s">
        <v>133</v>
      </c>
      <c r="E23" s="33"/>
      <c r="F23" s="33"/>
      <c r="G23" s="33"/>
      <c r="H23" s="33"/>
      <c r="I23" s="33"/>
      <c r="J23" s="33"/>
      <c r="K23" s="33"/>
      <c r="L23" s="33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</row>
    <row r="24" spans="1:29" x14ac:dyDescent="0.2">
      <c r="A24" s="33"/>
      <c r="B24" s="33"/>
      <c r="C24" s="33"/>
      <c r="D24" s="166" t="s">
        <v>134</v>
      </c>
      <c r="E24" s="33"/>
      <c r="F24" s="33"/>
      <c r="G24" s="33"/>
      <c r="H24" s="33"/>
      <c r="I24" s="33"/>
      <c r="J24" s="33"/>
      <c r="K24" s="33"/>
      <c r="L24" s="33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</row>
    <row r="25" spans="1:29" x14ac:dyDescent="0.2">
      <c r="A25" s="33"/>
      <c r="B25" s="33"/>
      <c r="C25" s="33"/>
      <c r="D25" s="166" t="s">
        <v>135</v>
      </c>
      <c r="E25" s="33"/>
      <c r="F25" s="33"/>
      <c r="G25" s="33"/>
      <c r="H25" s="33"/>
      <c r="I25" s="33"/>
      <c r="J25" s="33"/>
      <c r="K25" s="33"/>
      <c r="L25" s="33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</row>
    <row r="26" spans="1:29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</row>
    <row r="27" spans="1:29" x14ac:dyDescent="0.2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</row>
    <row r="28" spans="1:29" x14ac:dyDescent="0.2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</row>
    <row r="29" spans="1:29" x14ac:dyDescent="0.2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</row>
    <row r="30" spans="1:29" x14ac:dyDescent="0.2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</row>
    <row r="31" spans="1:29" x14ac:dyDescent="0.2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</row>
    <row r="32" spans="1:29" x14ac:dyDescent="0.2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</row>
    <row r="33" spans="1:29" x14ac:dyDescent="0.2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</row>
    <row r="34" spans="1:29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</row>
    <row r="35" spans="1:29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</row>
    <row r="36" spans="1:29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</row>
    <row r="37" spans="1:29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</row>
    <row r="38" spans="1:29" x14ac:dyDescent="0.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</row>
    <row r="39" spans="1:29" x14ac:dyDescent="0.2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</row>
    <row r="40" spans="1:29" x14ac:dyDescent="0.2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</row>
    <row r="41" spans="1:29" x14ac:dyDescent="0.2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</row>
    <row r="42" spans="1:29" x14ac:dyDescent="0.2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</row>
    <row r="43" spans="1:29" x14ac:dyDescent="0.2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</row>
    <row r="44" spans="1:29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</row>
    <row r="45" spans="1:29" x14ac:dyDescent="0.2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</row>
    <row r="46" spans="1:29" x14ac:dyDescent="0.2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</row>
    <row r="47" spans="1:29" x14ac:dyDescent="0.2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</row>
    <row r="48" spans="1:29" x14ac:dyDescent="0.2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</row>
    <row r="49" spans="1:12" x14ac:dyDescent="0.2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</row>
    <row r="50" spans="1:12" x14ac:dyDescent="0.2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</row>
    <row r="51" spans="1:12" x14ac:dyDescent="0.2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</row>
    <row r="52" spans="1:12" x14ac:dyDescent="0.2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</row>
    <row r="53" spans="1:12" x14ac:dyDescent="0.2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</row>
    <row r="54" spans="1:12" x14ac:dyDescent="0.2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</row>
    <row r="55" spans="1:12" x14ac:dyDescent="0.2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</row>
    <row r="56" spans="1:12" x14ac:dyDescent="0.2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</row>
    <row r="57" spans="1:12" x14ac:dyDescent="0.2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</row>
    <row r="58" spans="1:12" x14ac:dyDescent="0.2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</row>
    <row r="59" spans="1:12" x14ac:dyDescent="0.2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</row>
    <row r="60" spans="1:12" x14ac:dyDescent="0.2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</row>
    <row r="61" spans="1:12" x14ac:dyDescent="0.2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</row>
    <row r="62" spans="1:12" x14ac:dyDescent="0.2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</row>
    <row r="63" spans="1:12" x14ac:dyDescent="0.2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</row>
    <row r="64" spans="1:12" x14ac:dyDescent="0.2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</row>
    <row r="65" spans="1:12" x14ac:dyDescent="0.2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</row>
    <row r="66" spans="1:12" x14ac:dyDescent="0.2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</row>
    <row r="67" spans="1:12" x14ac:dyDescent="0.2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</row>
    <row r="68" spans="1:12" x14ac:dyDescent="0.2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</row>
    <row r="69" spans="1:12" x14ac:dyDescent="0.2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</row>
    <row r="70" spans="1:12" x14ac:dyDescent="0.2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</row>
    <row r="71" spans="1:12" x14ac:dyDescent="0.2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</row>
    <row r="72" spans="1:12" x14ac:dyDescent="0.2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</row>
    <row r="73" spans="1:12" x14ac:dyDescent="0.2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</row>
    <row r="74" spans="1:12" x14ac:dyDescent="0.2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</row>
    <row r="75" spans="1:12" x14ac:dyDescent="0.2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</row>
    <row r="76" spans="1:12" x14ac:dyDescent="0.2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</row>
    <row r="77" spans="1:12" x14ac:dyDescent="0.2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</row>
    <row r="78" spans="1:12" x14ac:dyDescent="0.2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</row>
    <row r="79" spans="1:12" x14ac:dyDescent="0.2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</row>
    <row r="80" spans="1:12" x14ac:dyDescent="0.2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</row>
    <row r="81" spans="1:12" x14ac:dyDescent="0.2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</row>
    <row r="82" spans="1:12" x14ac:dyDescent="0.2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</row>
    <row r="83" spans="1:12" x14ac:dyDescent="0.2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</row>
    <row r="84" spans="1:12" x14ac:dyDescent="0.2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</row>
    <row r="85" spans="1:12" x14ac:dyDescent="0.2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</row>
    <row r="86" spans="1:12" x14ac:dyDescent="0.2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</row>
    <row r="87" spans="1:12" x14ac:dyDescent="0.2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</row>
    <row r="88" spans="1:12" x14ac:dyDescent="0.2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</row>
    <row r="89" spans="1:12" x14ac:dyDescent="0.2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</row>
    <row r="90" spans="1:12" x14ac:dyDescent="0.2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</row>
    <row r="91" spans="1:12" x14ac:dyDescent="0.2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</row>
    <row r="92" spans="1:12" x14ac:dyDescent="0.2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</row>
    <row r="93" spans="1:12" x14ac:dyDescent="0.2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</row>
    <row r="94" spans="1:12" x14ac:dyDescent="0.2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</row>
    <row r="95" spans="1:12" x14ac:dyDescent="0.2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</row>
    <row r="96" spans="1:12" x14ac:dyDescent="0.2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</row>
    <row r="97" spans="1:12" x14ac:dyDescent="0.2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</row>
    <row r="98" spans="1:12" x14ac:dyDescent="0.2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</row>
    <row r="99" spans="1:12" x14ac:dyDescent="0.2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</row>
    <row r="100" spans="1:12" x14ac:dyDescent="0.2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</row>
    <row r="101" spans="1:12" x14ac:dyDescent="0.2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</row>
    <row r="102" spans="1:12" x14ac:dyDescent="0.2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</row>
    <row r="103" spans="1:12" x14ac:dyDescent="0.2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</row>
    <row r="104" spans="1:12" x14ac:dyDescent="0.2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5"/>
  <sheetViews>
    <sheetView workbookViewId="0"/>
  </sheetViews>
  <sheetFormatPr defaultRowHeight="12.75" x14ac:dyDescent="0.2"/>
  <cols>
    <col min="2" max="2" width="3.28515625" customWidth="1"/>
    <col min="3" max="3" width="22.140625" customWidth="1"/>
    <col min="4" max="4" width="18.28515625" customWidth="1"/>
    <col min="5" max="5" width="3.28515625" customWidth="1"/>
  </cols>
  <sheetData>
    <row r="1" spans="1:15" ht="18" x14ac:dyDescent="0.25">
      <c r="A1" s="1"/>
      <c r="B1" s="1"/>
      <c r="C1" s="46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 x14ac:dyDescent="0.2">
      <c r="A2" s="1"/>
      <c r="B2" s="1"/>
      <c r="C2" s="1" t="s">
        <v>140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x14ac:dyDescent="0.2">
      <c r="A4" s="1"/>
      <c r="B4" s="1"/>
      <c r="C4" s="2" t="s">
        <v>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 x14ac:dyDescent="0.2">
      <c r="A6" s="1"/>
      <c r="B6" s="3"/>
      <c r="C6" s="4"/>
      <c r="D6" s="4"/>
      <c r="E6" s="5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x14ac:dyDescent="0.2">
      <c r="A7" s="1"/>
      <c r="B7" s="6"/>
      <c r="C7" s="7" t="s">
        <v>103</v>
      </c>
      <c r="D7" s="22">
        <v>0.21</v>
      </c>
      <c r="E7" s="8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x14ac:dyDescent="0.2">
      <c r="A8" s="1"/>
      <c r="B8" s="6"/>
      <c r="C8" s="7" t="s">
        <v>104</v>
      </c>
      <c r="D8" s="22">
        <v>0.12</v>
      </c>
      <c r="E8" s="8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" x14ac:dyDescent="0.2">
      <c r="A9" s="1"/>
      <c r="B9" s="6"/>
      <c r="C9" s="7" t="s">
        <v>105</v>
      </c>
      <c r="D9" s="22">
        <v>7.0000000000000007E-2</v>
      </c>
      <c r="E9" s="8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" x14ac:dyDescent="0.2">
      <c r="A10" s="1"/>
      <c r="B10" s="6"/>
      <c r="C10" s="7" t="s">
        <v>106</v>
      </c>
      <c r="D10" s="22">
        <v>-0.13</v>
      </c>
      <c r="E10" s="8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" x14ac:dyDescent="0.2">
      <c r="A11" s="1"/>
      <c r="B11" s="6"/>
      <c r="C11" s="7" t="s">
        <v>107</v>
      </c>
      <c r="D11" s="22">
        <v>-0.04</v>
      </c>
      <c r="E11" s="8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" x14ac:dyDescent="0.2">
      <c r="A12" s="1"/>
      <c r="B12" s="6"/>
      <c r="C12" s="7" t="s">
        <v>109</v>
      </c>
      <c r="D12" s="22">
        <v>0.26</v>
      </c>
      <c r="E12" s="8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.75" thickBot="1" x14ac:dyDescent="0.25">
      <c r="A13" s="1"/>
      <c r="B13" s="9"/>
      <c r="C13" s="10"/>
      <c r="D13" s="10"/>
      <c r="E13" s="1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" x14ac:dyDescent="0.2">
      <c r="A15" s="1"/>
      <c r="B15" s="1"/>
      <c r="C15" s="2" t="s">
        <v>3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.75" thickBot="1" x14ac:dyDescent="0.25">
      <c r="A16" s="1"/>
      <c r="B16" s="1"/>
      <c r="C16" s="1"/>
      <c r="D16" s="1"/>
      <c r="E16" s="1"/>
      <c r="F16" s="1"/>
      <c r="L16" s="1"/>
      <c r="M16" s="1"/>
      <c r="N16" s="1"/>
      <c r="O16" s="1"/>
    </row>
    <row r="17" spans="1:15" ht="15" x14ac:dyDescent="0.2">
      <c r="A17" s="1"/>
      <c r="B17" s="12"/>
      <c r="C17" s="13"/>
      <c r="D17" s="13"/>
      <c r="E17" s="14"/>
      <c r="F17" s="1"/>
      <c r="L17" s="1"/>
      <c r="M17" s="1"/>
      <c r="N17" s="1"/>
      <c r="O17" s="1"/>
    </row>
    <row r="18" spans="1:15" ht="15.75" x14ac:dyDescent="0.25">
      <c r="A18" s="1"/>
      <c r="B18" s="15"/>
      <c r="C18" s="16" t="s">
        <v>94</v>
      </c>
      <c r="D18" s="25">
        <f>(D7+D8+D9+D10+D11+D12)/6</f>
        <v>8.1666666666666665E-2</v>
      </c>
      <c r="E18" s="17"/>
      <c r="F18" s="1"/>
      <c r="L18" s="1"/>
      <c r="M18" s="1"/>
      <c r="N18" s="1"/>
      <c r="O18" s="1"/>
    </row>
    <row r="19" spans="1:15" ht="15" x14ac:dyDescent="0.2">
      <c r="A19" s="1"/>
      <c r="B19" s="15"/>
      <c r="C19" s="16"/>
      <c r="D19" s="16"/>
      <c r="E19" s="17"/>
      <c r="F19" s="1"/>
      <c r="L19" s="1"/>
      <c r="M19" s="1"/>
      <c r="N19" s="1"/>
      <c r="O19" s="1"/>
    </row>
    <row r="20" spans="1:15" ht="15.75" x14ac:dyDescent="0.25">
      <c r="A20" s="1"/>
      <c r="B20" s="15"/>
      <c r="C20" s="16" t="s">
        <v>108</v>
      </c>
      <c r="D20" s="25">
        <f>(((1+D7)*(1+D8)*(1+D9)*(1+D10)*(1+D11)*(1+D12))^(1/6))-1</f>
        <v>7.2979357575577053E-2</v>
      </c>
      <c r="E20" s="17"/>
      <c r="F20" s="1"/>
      <c r="L20" s="1"/>
      <c r="M20" s="1"/>
      <c r="N20" s="1"/>
      <c r="O20" s="1"/>
    </row>
    <row r="21" spans="1:15" ht="15.75" thickBot="1" x14ac:dyDescent="0.25">
      <c r="A21" s="1"/>
      <c r="B21" s="18"/>
      <c r="C21" s="19"/>
      <c r="D21" s="19"/>
      <c r="E21" s="20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ht="1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ht="1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1:15" ht="1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1:15" ht="1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1:15" ht="1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1:15" ht="1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1:15" ht="1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1:15" ht="1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1:15" ht="1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1:15" ht="1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1:15" ht="1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1:15" ht="1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1:15" ht="1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1:15" ht="1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1:15" ht="1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1:15" ht="1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1:15" ht="1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1:15" ht="1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1:15" ht="1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1:15" ht="1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1:15" ht="1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1:15" ht="1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1:15" ht="1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1:15" ht="1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1:15" ht="1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1:15" ht="1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1:15" ht="1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1:15" ht="1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1:15" ht="1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1:15" ht="1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1:15" ht="1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1:15" ht="1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1:15" ht="1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1:15" ht="1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1:15" ht="1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1:15" ht="1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1:15" ht="1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1:15" ht="1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1:15" ht="1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1:15" ht="1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1:15" ht="1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  <row r="592" spans="1:15" ht="1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</row>
    <row r="593" spans="1:15" ht="1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</row>
    <row r="594" spans="1:15" ht="1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</row>
    <row r="595" spans="1:15" ht="1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</row>
    <row r="596" spans="1:15" ht="1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</row>
    <row r="597" spans="1:15" ht="1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</row>
    <row r="598" spans="1:15" ht="1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</row>
    <row r="599" spans="1:15" ht="1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</row>
    <row r="600" spans="1:15" ht="1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</row>
    <row r="601" spans="1:15" ht="1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</row>
    <row r="602" spans="1:15" ht="1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</row>
    <row r="603" spans="1:15" ht="1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</row>
    <row r="604" spans="1:15" ht="1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</row>
    <row r="605" spans="1:15" ht="1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</row>
    <row r="606" spans="1:15" ht="1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</row>
    <row r="607" spans="1:15" ht="1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</row>
    <row r="608" spans="1:15" ht="1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</row>
    <row r="609" spans="1:15" ht="1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</row>
    <row r="610" spans="1:15" ht="1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</row>
    <row r="611" spans="1:15" ht="1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</row>
    <row r="612" spans="1:15" ht="1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</row>
    <row r="613" spans="1:15" ht="1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</row>
    <row r="614" spans="1:15" ht="1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</row>
    <row r="615" spans="1:15" ht="1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</row>
    <row r="616" spans="1:15" ht="1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</row>
    <row r="617" spans="1:15" ht="1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</row>
    <row r="618" spans="1:15" ht="1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</row>
    <row r="619" spans="1:15" ht="1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</row>
    <row r="620" spans="1:15" ht="1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</row>
    <row r="621" spans="1:15" ht="1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</row>
    <row r="622" spans="1:15" ht="1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</row>
    <row r="623" spans="1:15" ht="1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</row>
    <row r="624" spans="1:15" ht="1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</row>
    <row r="625" spans="1:15" ht="1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</row>
    <row r="626" spans="1:15" ht="1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</row>
    <row r="627" spans="1:15" ht="1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</row>
    <row r="628" spans="1:15" ht="1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</row>
    <row r="629" spans="1:15" ht="1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</row>
    <row r="630" spans="1:15" ht="1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</row>
    <row r="631" spans="1:15" ht="1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</row>
    <row r="632" spans="1:15" ht="1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</row>
    <row r="633" spans="1:15" ht="1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</row>
    <row r="634" spans="1:15" ht="1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</row>
    <row r="635" spans="1:15" ht="1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</row>
    <row r="636" spans="1:15" ht="1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</row>
    <row r="637" spans="1:15" ht="1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</row>
    <row r="638" spans="1:15" ht="1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</row>
    <row r="639" spans="1:15" ht="1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</row>
    <row r="640" spans="1:15" ht="1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</row>
    <row r="641" spans="1:15" ht="1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</row>
    <row r="642" spans="1:15" ht="1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</row>
    <row r="643" spans="1:15" ht="1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</row>
    <row r="644" spans="1:15" ht="1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</row>
    <row r="645" spans="1:15" ht="1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</row>
    <row r="646" spans="1:15" ht="1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</row>
    <row r="647" spans="1:15" ht="1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</row>
    <row r="648" spans="1:15" ht="1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</row>
    <row r="649" spans="1:15" ht="1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</row>
    <row r="650" spans="1:15" ht="1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</row>
    <row r="651" spans="1:15" ht="1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</row>
    <row r="652" spans="1:15" ht="1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</row>
    <row r="653" spans="1:15" ht="1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</row>
    <row r="654" spans="1:15" ht="1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</row>
    <row r="655" spans="1:15" ht="1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</row>
    <row r="656" spans="1:15" ht="1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</row>
    <row r="657" spans="1:15" ht="1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</row>
    <row r="658" spans="1:15" ht="1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</row>
    <row r="659" spans="1:15" ht="1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</row>
    <row r="660" spans="1:15" ht="1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</row>
    <row r="661" spans="1:15" ht="1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</row>
    <row r="662" spans="1:15" ht="1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</row>
    <row r="663" spans="1:15" ht="1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</row>
    <row r="664" spans="1:15" ht="1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</row>
    <row r="665" spans="1:15" ht="1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</row>
    <row r="666" spans="1:15" ht="1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</row>
    <row r="667" spans="1:15" ht="1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</row>
    <row r="668" spans="1:15" ht="1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</row>
    <row r="669" spans="1:15" ht="1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</row>
    <row r="670" spans="1:15" ht="1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</row>
    <row r="671" spans="1:15" ht="1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</row>
    <row r="672" spans="1:15" ht="1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</row>
    <row r="673" spans="1:15" ht="1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</row>
    <row r="674" spans="1:15" ht="1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</row>
    <row r="675" spans="1:15" ht="1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</row>
    <row r="676" spans="1:15" ht="1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</row>
    <row r="677" spans="1:15" ht="1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</row>
    <row r="678" spans="1:15" ht="1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</row>
    <row r="679" spans="1:15" ht="1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</row>
    <row r="680" spans="1:15" ht="1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</row>
    <row r="681" spans="1:15" ht="1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</row>
    <row r="682" spans="1:15" ht="1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</row>
    <row r="683" spans="1:15" ht="1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</row>
    <row r="684" spans="1:15" ht="1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</row>
    <row r="685" spans="1:15" ht="1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</row>
    <row r="686" spans="1:15" ht="1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</row>
    <row r="687" spans="1:15" ht="1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</row>
    <row r="688" spans="1:15" ht="1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</row>
    <row r="689" spans="1:15" ht="1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</row>
    <row r="690" spans="1:15" ht="1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</row>
    <row r="691" spans="1:15" ht="1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</row>
    <row r="692" spans="1:15" ht="1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</row>
    <row r="693" spans="1:15" ht="1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</row>
    <row r="694" spans="1:15" ht="1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</row>
    <row r="695" spans="1:15" ht="1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</row>
    <row r="696" spans="1:15" ht="1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</row>
    <row r="697" spans="1:15" ht="1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</row>
    <row r="698" spans="1:15" ht="1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</row>
    <row r="699" spans="1:15" ht="1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</row>
    <row r="700" spans="1:15" ht="1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</row>
    <row r="701" spans="1:15" ht="1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</row>
    <row r="702" spans="1:15" ht="1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</row>
    <row r="703" spans="1:15" ht="1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</row>
    <row r="704" spans="1:15" ht="1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</row>
    <row r="705" spans="1:15" ht="1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</row>
    <row r="706" spans="1:15" ht="1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</row>
    <row r="707" spans="1:15" ht="1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</row>
    <row r="708" spans="1:15" ht="1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</row>
    <row r="709" spans="1:15" ht="1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</row>
    <row r="710" spans="1:15" ht="1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</row>
    <row r="711" spans="1:15" ht="1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</row>
    <row r="712" spans="1:15" ht="1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</row>
    <row r="713" spans="1:15" ht="1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</row>
    <row r="714" spans="1:15" ht="1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</row>
    <row r="715" spans="1:15" ht="1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</row>
    <row r="716" spans="1:15" ht="1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</row>
    <row r="717" spans="1:15" ht="1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</row>
    <row r="718" spans="1:15" ht="1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</row>
    <row r="719" spans="1:15" ht="1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</row>
    <row r="720" spans="1:15" ht="1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</row>
    <row r="721" spans="1:15" ht="1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</row>
    <row r="722" spans="1:15" ht="1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</row>
    <row r="723" spans="1:15" ht="1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</row>
    <row r="724" spans="1:15" ht="1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</row>
    <row r="725" spans="1:15" ht="1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</row>
    <row r="726" spans="1:15" ht="1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</row>
    <row r="727" spans="1:15" ht="1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</row>
    <row r="728" spans="1:15" ht="1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</row>
    <row r="729" spans="1:15" ht="1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</row>
    <row r="730" spans="1:15" ht="1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</row>
    <row r="731" spans="1:15" ht="1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</row>
    <row r="732" spans="1:15" ht="1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</row>
    <row r="733" spans="1:15" ht="1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</row>
    <row r="734" spans="1:15" ht="1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</row>
    <row r="735" spans="1:15" ht="1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</row>
    <row r="736" spans="1:15" ht="1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</row>
    <row r="737" spans="1:15" ht="1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</row>
    <row r="738" spans="1:15" ht="1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</row>
    <row r="739" spans="1:15" ht="1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</row>
    <row r="740" spans="1:15" ht="1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</row>
    <row r="741" spans="1:15" ht="1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</row>
    <row r="742" spans="1:15" ht="1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</row>
    <row r="743" spans="1:15" ht="1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</row>
    <row r="744" spans="1:15" ht="1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</row>
    <row r="745" spans="1:15" ht="1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</row>
    <row r="746" spans="1:15" ht="1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</row>
    <row r="747" spans="1:15" ht="1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</row>
    <row r="748" spans="1:15" ht="1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</row>
    <row r="749" spans="1:15" ht="1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</row>
    <row r="750" spans="1:15" ht="1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</row>
    <row r="751" spans="1:15" ht="1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</row>
    <row r="752" spans="1:15" ht="1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</row>
    <row r="753" spans="1:15" ht="1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</row>
    <row r="754" spans="1:15" ht="1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</row>
    <row r="755" spans="1:15" ht="1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</row>
    <row r="756" spans="1:15" ht="1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</row>
    <row r="757" spans="1:15" ht="1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</row>
    <row r="758" spans="1:15" ht="1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</row>
    <row r="759" spans="1:15" ht="1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</row>
    <row r="760" spans="1:15" ht="1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</row>
    <row r="761" spans="1:15" ht="1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</row>
    <row r="762" spans="1:15" ht="1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</row>
    <row r="763" spans="1:15" ht="1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</row>
    <row r="764" spans="1:15" ht="15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</row>
    <row r="765" spans="1:15" ht="15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3"/>
  <sheetViews>
    <sheetView workbookViewId="0"/>
  </sheetViews>
  <sheetFormatPr defaultRowHeight="12.75" x14ac:dyDescent="0.2"/>
  <cols>
    <col min="2" max="2" width="3.28515625" customWidth="1"/>
    <col min="3" max="3" width="31.42578125" bestFit="1" customWidth="1"/>
    <col min="4" max="4" width="19.5703125" customWidth="1"/>
    <col min="5" max="5" width="3.28515625" customWidth="1"/>
  </cols>
  <sheetData>
    <row r="1" spans="1:15" ht="18" x14ac:dyDescent="0.25">
      <c r="A1" s="1"/>
      <c r="B1" s="1"/>
      <c r="C1" s="46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 x14ac:dyDescent="0.2">
      <c r="A2" s="1"/>
      <c r="B2" s="1"/>
      <c r="C2" s="1" t="s">
        <v>26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x14ac:dyDescent="0.2">
      <c r="A4" s="1"/>
      <c r="B4" s="1"/>
      <c r="C4" s="2" t="s">
        <v>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 x14ac:dyDescent="0.2">
      <c r="A6" s="1"/>
      <c r="B6" s="3"/>
      <c r="C6" s="4"/>
      <c r="D6" s="4"/>
      <c r="E6" s="5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x14ac:dyDescent="0.2">
      <c r="A7" s="1"/>
      <c r="B7" s="6"/>
      <c r="C7" s="7" t="s">
        <v>27</v>
      </c>
      <c r="D7" s="22">
        <v>0.11</v>
      </c>
      <c r="E7" s="8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x14ac:dyDescent="0.2">
      <c r="A8" s="1"/>
      <c r="B8" s="6"/>
      <c r="C8" s="7" t="s">
        <v>24</v>
      </c>
      <c r="D8" s="22">
        <v>0.24</v>
      </c>
      <c r="E8" s="8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" x14ac:dyDescent="0.2">
      <c r="A9" s="1"/>
      <c r="B9" s="6"/>
      <c r="C9" s="7" t="s">
        <v>62</v>
      </c>
      <c r="D9" s="22">
        <v>-0.13</v>
      </c>
      <c r="E9" s="8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" x14ac:dyDescent="0.2">
      <c r="A10" s="1"/>
      <c r="B10" s="6"/>
      <c r="C10" s="7" t="s">
        <v>63</v>
      </c>
      <c r="D10" s="22">
        <v>0.35</v>
      </c>
      <c r="E10" s="8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.75" thickBot="1" x14ac:dyDescent="0.25">
      <c r="A11" s="1"/>
      <c r="B11" s="9"/>
      <c r="C11" s="10"/>
      <c r="D11" s="10"/>
      <c r="E11" s="1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" x14ac:dyDescent="0.2">
      <c r="A13" s="1"/>
      <c r="B13" s="1"/>
      <c r="C13" s="2" t="s">
        <v>3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.75" thickBot="1" x14ac:dyDescent="0.25">
      <c r="A14" s="1"/>
      <c r="B14" s="1"/>
      <c r="C14" s="1"/>
      <c r="D14" s="1"/>
      <c r="E14" s="1"/>
      <c r="F14" s="1"/>
      <c r="G14" s="1"/>
      <c r="H14" s="29"/>
      <c r="I14" s="1"/>
      <c r="J14" s="1"/>
      <c r="K14" s="1"/>
      <c r="L14" s="1"/>
      <c r="M14" s="1"/>
      <c r="N14" s="1"/>
      <c r="O14" s="1"/>
    </row>
    <row r="15" spans="1:15" ht="15" x14ac:dyDescent="0.2">
      <c r="A15" s="1"/>
      <c r="B15" s="12"/>
      <c r="C15" s="13"/>
      <c r="D15" s="13"/>
      <c r="E15" s="14"/>
      <c r="F15" s="1"/>
      <c r="H15" s="30"/>
      <c r="I15" s="1"/>
      <c r="J15" s="1"/>
      <c r="K15" s="1"/>
      <c r="L15" s="1"/>
      <c r="M15" s="1"/>
      <c r="N15" s="1"/>
      <c r="O15" s="1"/>
    </row>
    <row r="16" spans="1:15" ht="15.75" x14ac:dyDescent="0.25">
      <c r="A16" s="1"/>
      <c r="B16" s="15"/>
      <c r="C16" s="16" t="s">
        <v>64</v>
      </c>
      <c r="D16" s="23">
        <f>1-(NORMDIST(D9,D7,D8,TRUE)+(1-NORMDIST(D10,D7,D8,TRUE)))</f>
        <v>0.68268949213708607</v>
      </c>
      <c r="E16" s="17"/>
      <c r="F16" s="1"/>
      <c r="H16" s="30"/>
      <c r="I16" s="1"/>
      <c r="J16" s="1"/>
      <c r="K16" s="1"/>
      <c r="L16" s="1"/>
      <c r="M16" s="1"/>
      <c r="N16" s="1"/>
      <c r="O16" s="1"/>
    </row>
    <row r="17" spans="1:15" ht="15" x14ac:dyDescent="0.2">
      <c r="A17" s="1"/>
      <c r="B17" s="15"/>
      <c r="C17" s="16"/>
      <c r="D17" s="16"/>
      <c r="E17" s="17"/>
      <c r="F17" s="1"/>
      <c r="H17" s="30"/>
      <c r="I17" s="1"/>
      <c r="J17" s="1"/>
      <c r="K17" s="1"/>
      <c r="L17" s="1"/>
      <c r="M17" s="1"/>
      <c r="N17" s="1"/>
      <c r="O17" s="1"/>
    </row>
    <row r="18" spans="1:15" ht="15.75" x14ac:dyDescent="0.25">
      <c r="A18" s="1"/>
      <c r="B18" s="15"/>
      <c r="C18" s="16" t="s">
        <v>65</v>
      </c>
      <c r="D18" s="25">
        <f>NORMDIST(D9,D7,D8,TRUE)</f>
        <v>0.15865525393145699</v>
      </c>
      <c r="E18" s="17"/>
      <c r="F18" s="1"/>
      <c r="H18" s="30"/>
      <c r="I18" s="1"/>
      <c r="J18" s="1"/>
      <c r="K18" s="1"/>
      <c r="L18" s="1"/>
      <c r="M18" s="1"/>
      <c r="N18" s="1"/>
      <c r="O18" s="1"/>
    </row>
    <row r="19" spans="1:15" ht="15.75" thickBot="1" x14ac:dyDescent="0.25">
      <c r="A19" s="1"/>
      <c r="B19" s="18"/>
      <c r="C19" s="19"/>
      <c r="D19" s="19"/>
      <c r="E19" s="20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ht="1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ht="1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1:15" ht="1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1:15" ht="1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1:15" ht="1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1:15" ht="1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1:15" ht="1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1:15" ht="1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1:15" ht="1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1:15" ht="1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1:15" ht="1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1:15" ht="1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1:15" ht="1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1:15" ht="1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1:15" ht="1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1:15" ht="1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1:15" ht="1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1:15" ht="1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1:15" ht="1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1:15" ht="1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1:15" ht="1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1:15" ht="1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1:15" ht="1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1:15" ht="1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1:15" ht="1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1:15" ht="1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1:15" ht="1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1:15" ht="1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1:15" ht="1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1:15" ht="1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1:15" ht="1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1:15" ht="1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1:15" ht="1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1:15" ht="1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1:15" ht="1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1:15" ht="1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1:15" ht="1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1:15" ht="1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1:15" ht="1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1:15" ht="1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1:15" ht="1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  <row r="592" spans="1:15" ht="1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</row>
    <row r="593" spans="1:15" ht="1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</row>
    <row r="594" spans="1:15" ht="1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</row>
    <row r="595" spans="1:15" ht="1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</row>
    <row r="596" spans="1:15" ht="1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</row>
    <row r="597" spans="1:15" ht="1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</row>
    <row r="598" spans="1:15" ht="1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</row>
    <row r="599" spans="1:15" ht="1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</row>
    <row r="600" spans="1:15" ht="1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</row>
    <row r="601" spans="1:15" ht="1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</row>
    <row r="602" spans="1:15" ht="1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</row>
    <row r="603" spans="1:15" ht="1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</row>
    <row r="604" spans="1:15" ht="1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</row>
    <row r="605" spans="1:15" ht="1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</row>
    <row r="606" spans="1:15" ht="1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</row>
    <row r="607" spans="1:15" ht="1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</row>
    <row r="608" spans="1:15" ht="1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</row>
    <row r="609" spans="1:15" ht="1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</row>
    <row r="610" spans="1:15" ht="1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</row>
    <row r="611" spans="1:15" ht="1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</row>
    <row r="612" spans="1:15" ht="1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</row>
    <row r="613" spans="1:15" ht="1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</row>
    <row r="614" spans="1:15" ht="1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</row>
    <row r="615" spans="1:15" ht="1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</row>
    <row r="616" spans="1:15" ht="1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</row>
    <row r="617" spans="1:15" ht="1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</row>
    <row r="618" spans="1:15" ht="1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</row>
    <row r="619" spans="1:15" ht="1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</row>
    <row r="620" spans="1:15" ht="1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</row>
    <row r="621" spans="1:15" ht="1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</row>
    <row r="622" spans="1:15" ht="1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</row>
    <row r="623" spans="1:15" ht="1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</row>
    <row r="624" spans="1:15" ht="1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</row>
    <row r="625" spans="1:15" ht="1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</row>
    <row r="626" spans="1:15" ht="1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</row>
    <row r="627" spans="1:15" ht="1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</row>
    <row r="628" spans="1:15" ht="1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</row>
    <row r="629" spans="1:15" ht="1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</row>
    <row r="630" spans="1:15" ht="1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</row>
    <row r="631" spans="1:15" ht="1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</row>
    <row r="632" spans="1:15" ht="1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</row>
    <row r="633" spans="1:15" ht="1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</row>
    <row r="634" spans="1:15" ht="1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</row>
    <row r="635" spans="1:15" ht="1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</row>
    <row r="636" spans="1:15" ht="1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</row>
    <row r="637" spans="1:15" ht="1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</row>
    <row r="638" spans="1:15" ht="1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</row>
    <row r="639" spans="1:15" ht="1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</row>
    <row r="640" spans="1:15" ht="1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</row>
    <row r="641" spans="1:15" ht="1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</row>
    <row r="642" spans="1:15" ht="1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</row>
    <row r="643" spans="1:15" ht="1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</row>
    <row r="644" spans="1:15" ht="1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</row>
    <row r="645" spans="1:15" ht="1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</row>
    <row r="646" spans="1:15" ht="1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</row>
    <row r="647" spans="1:15" ht="1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</row>
    <row r="648" spans="1:15" ht="1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</row>
    <row r="649" spans="1:15" ht="1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</row>
    <row r="650" spans="1:15" ht="1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</row>
    <row r="651" spans="1:15" ht="1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</row>
    <row r="652" spans="1:15" ht="1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</row>
    <row r="653" spans="1:15" ht="1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</row>
    <row r="654" spans="1:15" ht="1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</row>
    <row r="655" spans="1:15" ht="1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</row>
    <row r="656" spans="1:15" ht="1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</row>
    <row r="657" spans="1:15" ht="1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</row>
    <row r="658" spans="1:15" ht="1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</row>
    <row r="659" spans="1:15" ht="1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</row>
    <row r="660" spans="1:15" ht="1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</row>
    <row r="661" spans="1:15" ht="1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</row>
    <row r="662" spans="1:15" ht="1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</row>
    <row r="663" spans="1:15" ht="1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</row>
    <row r="664" spans="1:15" ht="1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</row>
    <row r="665" spans="1:15" ht="1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</row>
    <row r="666" spans="1:15" ht="1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</row>
    <row r="667" spans="1:15" ht="1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</row>
    <row r="668" spans="1:15" ht="1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</row>
    <row r="669" spans="1:15" ht="1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</row>
    <row r="670" spans="1:15" ht="1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</row>
    <row r="671" spans="1:15" ht="1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</row>
    <row r="672" spans="1:15" ht="1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</row>
    <row r="673" spans="1:15" ht="1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</row>
    <row r="674" spans="1:15" ht="1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</row>
    <row r="675" spans="1:15" ht="1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</row>
    <row r="676" spans="1:15" ht="1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</row>
    <row r="677" spans="1:15" ht="1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</row>
    <row r="678" spans="1:15" ht="1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</row>
    <row r="679" spans="1:15" ht="1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</row>
    <row r="680" spans="1:15" ht="1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</row>
    <row r="681" spans="1:15" ht="1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</row>
    <row r="682" spans="1:15" ht="1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</row>
    <row r="683" spans="1:15" ht="1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</row>
    <row r="684" spans="1:15" ht="1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</row>
    <row r="685" spans="1:15" ht="1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</row>
    <row r="686" spans="1:15" ht="1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</row>
    <row r="687" spans="1:15" ht="1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</row>
    <row r="688" spans="1:15" ht="1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</row>
    <row r="689" spans="1:15" ht="1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</row>
    <row r="690" spans="1:15" ht="1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</row>
    <row r="691" spans="1:15" ht="1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</row>
    <row r="692" spans="1:15" ht="1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</row>
    <row r="693" spans="1:15" ht="1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</row>
    <row r="694" spans="1:15" ht="1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</row>
    <row r="695" spans="1:15" ht="1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</row>
    <row r="696" spans="1:15" ht="1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</row>
    <row r="697" spans="1:15" ht="1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</row>
    <row r="698" spans="1:15" ht="1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</row>
    <row r="699" spans="1:15" ht="1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</row>
    <row r="700" spans="1:15" ht="1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</row>
    <row r="701" spans="1:15" ht="1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</row>
    <row r="702" spans="1:15" ht="1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</row>
    <row r="703" spans="1:15" ht="1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</row>
    <row r="704" spans="1:15" ht="1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</row>
    <row r="705" spans="1:15" ht="1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</row>
    <row r="706" spans="1:15" ht="1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</row>
    <row r="707" spans="1:15" ht="1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</row>
    <row r="708" spans="1:15" ht="1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</row>
    <row r="709" spans="1:15" ht="1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</row>
    <row r="710" spans="1:15" ht="1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</row>
    <row r="711" spans="1:15" ht="1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</row>
    <row r="712" spans="1:15" ht="1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</row>
    <row r="713" spans="1:15" ht="1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</row>
    <row r="714" spans="1:15" ht="1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</row>
    <row r="715" spans="1:15" ht="1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</row>
    <row r="716" spans="1:15" ht="1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</row>
    <row r="717" spans="1:15" ht="1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</row>
    <row r="718" spans="1:15" ht="1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</row>
    <row r="719" spans="1:15" ht="1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</row>
    <row r="720" spans="1:15" ht="1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</row>
    <row r="721" spans="1:15" ht="1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</row>
    <row r="722" spans="1:15" ht="1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</row>
    <row r="723" spans="1:15" ht="1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</row>
    <row r="724" spans="1:15" ht="1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</row>
    <row r="725" spans="1:15" ht="1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</row>
    <row r="726" spans="1:15" ht="1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</row>
    <row r="727" spans="1:15" ht="1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</row>
    <row r="728" spans="1:15" ht="1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</row>
    <row r="729" spans="1:15" ht="1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</row>
    <row r="730" spans="1:15" ht="1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</row>
    <row r="731" spans="1:15" ht="1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</row>
    <row r="732" spans="1:15" ht="1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</row>
    <row r="733" spans="1:15" ht="1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</row>
    <row r="734" spans="1:15" ht="1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</row>
    <row r="735" spans="1:15" ht="1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</row>
    <row r="736" spans="1:15" ht="1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</row>
    <row r="737" spans="1:15" ht="1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</row>
    <row r="738" spans="1:15" ht="1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</row>
    <row r="739" spans="1:15" ht="1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</row>
    <row r="740" spans="1:15" ht="1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</row>
    <row r="741" spans="1:15" ht="1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</row>
    <row r="742" spans="1:15" ht="1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</row>
    <row r="743" spans="1:15" ht="1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</row>
    <row r="744" spans="1:15" ht="1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</row>
    <row r="745" spans="1:15" ht="1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</row>
    <row r="746" spans="1:15" ht="1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</row>
    <row r="747" spans="1:15" ht="1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</row>
    <row r="748" spans="1:15" ht="1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</row>
    <row r="749" spans="1:15" ht="1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</row>
    <row r="750" spans="1:15" ht="1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</row>
    <row r="751" spans="1:15" ht="1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</row>
    <row r="752" spans="1:15" ht="1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</row>
    <row r="753" spans="1:15" ht="1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</row>
    <row r="754" spans="1:15" ht="1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</row>
    <row r="755" spans="1:15" ht="1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</row>
    <row r="756" spans="1:15" ht="1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</row>
    <row r="757" spans="1:15" ht="1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</row>
    <row r="758" spans="1:15" ht="1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</row>
    <row r="759" spans="1:15" ht="1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</row>
    <row r="760" spans="1:15" ht="1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</row>
    <row r="761" spans="1:15" ht="1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</row>
    <row r="762" spans="1:15" ht="1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</row>
    <row r="763" spans="1:15" ht="1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</row>
  </sheetData>
  <phoneticPr fontId="0" type="noConversion"/>
  <pageMargins left="0.75" right="0.75" top="1" bottom="1" header="0.5" footer="0.5"/>
  <pageSetup orientation="portrait" horizontalDpi="0" verticalDpi="0" copies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0"/>
  <sheetViews>
    <sheetView workbookViewId="0"/>
  </sheetViews>
  <sheetFormatPr defaultRowHeight="12.75" x14ac:dyDescent="0.2"/>
  <cols>
    <col min="2" max="2" width="3.28515625" customWidth="1"/>
    <col min="3" max="3" width="22.140625" customWidth="1"/>
    <col min="4" max="4" width="20.42578125" customWidth="1"/>
    <col min="5" max="5" width="3.28515625" customWidth="1"/>
  </cols>
  <sheetData>
    <row r="1" spans="1:15" ht="18" x14ac:dyDescent="0.25">
      <c r="A1" s="1"/>
      <c r="B1" s="1"/>
      <c r="C1" s="46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 x14ac:dyDescent="0.2">
      <c r="A2" s="1"/>
      <c r="B2" s="1"/>
      <c r="C2" s="1" t="s">
        <v>28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x14ac:dyDescent="0.2">
      <c r="A4" s="1"/>
      <c r="B4" s="1"/>
      <c r="C4" s="2" t="s">
        <v>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 x14ac:dyDescent="0.2">
      <c r="A6" s="1"/>
      <c r="B6" s="3"/>
      <c r="C6" s="4"/>
      <c r="D6" s="4"/>
      <c r="E6" s="5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x14ac:dyDescent="0.2">
      <c r="A7" s="1"/>
      <c r="B7" s="6"/>
      <c r="C7" s="7" t="s">
        <v>27</v>
      </c>
      <c r="D7" s="26">
        <v>0.12</v>
      </c>
      <c r="E7" s="8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x14ac:dyDescent="0.2">
      <c r="A8" s="1"/>
      <c r="B8" s="6"/>
      <c r="C8" s="7" t="s">
        <v>24</v>
      </c>
      <c r="D8" s="26">
        <v>0.06</v>
      </c>
      <c r="E8" s="8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" x14ac:dyDescent="0.2">
      <c r="A9" s="1"/>
      <c r="B9" s="6"/>
      <c r="C9" s="7" t="s">
        <v>62</v>
      </c>
      <c r="D9" s="26">
        <v>0</v>
      </c>
      <c r="E9" s="8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.75" thickBot="1" x14ac:dyDescent="0.25">
      <c r="A10" s="1"/>
      <c r="B10" s="9"/>
      <c r="C10" s="10"/>
      <c r="D10" s="10"/>
      <c r="E10" s="1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" x14ac:dyDescent="0.2">
      <c r="A12" s="1"/>
      <c r="B12" s="1"/>
      <c r="C12" s="2" t="s">
        <v>3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.75" thickBo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" x14ac:dyDescent="0.2">
      <c r="A14" s="1"/>
      <c r="B14" s="12"/>
      <c r="C14" s="13"/>
      <c r="D14" s="13"/>
      <c r="E14" s="14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.75" x14ac:dyDescent="0.25">
      <c r="A15" s="1"/>
      <c r="B15" s="15"/>
      <c r="C15" s="16" t="s">
        <v>66</v>
      </c>
      <c r="D15" s="25">
        <f>NORMDIST(D9,D7,D8,TRUE)</f>
        <v>2.2750131948179191E-2</v>
      </c>
      <c r="E15" s="17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.75" thickBot="1" x14ac:dyDescent="0.25">
      <c r="A16" s="1"/>
      <c r="B16" s="18"/>
      <c r="C16" s="19"/>
      <c r="D16" s="19"/>
      <c r="E16" s="20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ht="1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ht="1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1:15" ht="1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1:15" ht="1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1:15" ht="1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1:15" ht="1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1:15" ht="1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1:15" ht="1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1:15" ht="1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1:15" ht="1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1:15" ht="1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1:15" ht="1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1:15" ht="1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1:15" ht="1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1:15" ht="1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1:15" ht="1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1:15" ht="1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1:15" ht="1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1:15" ht="1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1:15" ht="1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1:15" ht="1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1:15" ht="1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1:15" ht="1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1:15" ht="1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1:15" ht="1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1:15" ht="1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1:15" ht="1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1:15" ht="1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1:15" ht="1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1:15" ht="1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1:15" ht="1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1:15" ht="1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1:15" ht="1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1:15" ht="1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1:15" ht="1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1:15" ht="1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1:15" ht="1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1:15" ht="1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1:15" ht="1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1:15" ht="1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1:15" ht="1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  <row r="592" spans="1:15" ht="1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</row>
    <row r="593" spans="1:15" ht="1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</row>
    <row r="594" spans="1:15" ht="1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</row>
    <row r="595" spans="1:15" ht="1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</row>
    <row r="596" spans="1:15" ht="1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</row>
    <row r="597" spans="1:15" ht="1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</row>
    <row r="598" spans="1:15" ht="1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</row>
    <row r="599" spans="1:15" ht="1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</row>
    <row r="600" spans="1:15" ht="1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</row>
    <row r="601" spans="1:15" ht="1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</row>
    <row r="602" spans="1:15" ht="1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</row>
    <row r="603" spans="1:15" ht="1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</row>
    <row r="604" spans="1:15" ht="1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</row>
    <row r="605" spans="1:15" ht="1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</row>
    <row r="606" spans="1:15" ht="1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</row>
    <row r="607" spans="1:15" ht="1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</row>
    <row r="608" spans="1:15" ht="1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</row>
    <row r="609" spans="1:15" ht="1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</row>
    <row r="610" spans="1:15" ht="1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</row>
    <row r="611" spans="1:15" ht="1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</row>
    <row r="612" spans="1:15" ht="1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</row>
    <row r="613" spans="1:15" ht="1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</row>
    <row r="614" spans="1:15" ht="1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</row>
    <row r="615" spans="1:15" ht="1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</row>
    <row r="616" spans="1:15" ht="1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</row>
    <row r="617" spans="1:15" ht="1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</row>
    <row r="618" spans="1:15" ht="1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</row>
    <row r="619" spans="1:15" ht="1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</row>
    <row r="620" spans="1:15" ht="1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</row>
    <row r="621" spans="1:15" ht="1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</row>
    <row r="622" spans="1:15" ht="1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</row>
    <row r="623" spans="1:15" ht="1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</row>
    <row r="624" spans="1:15" ht="1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</row>
    <row r="625" spans="1:15" ht="1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</row>
    <row r="626" spans="1:15" ht="1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</row>
    <row r="627" spans="1:15" ht="1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</row>
    <row r="628" spans="1:15" ht="1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</row>
    <row r="629" spans="1:15" ht="1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</row>
    <row r="630" spans="1:15" ht="1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</row>
    <row r="631" spans="1:15" ht="1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</row>
    <row r="632" spans="1:15" ht="1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</row>
    <row r="633" spans="1:15" ht="1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</row>
    <row r="634" spans="1:15" ht="1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</row>
    <row r="635" spans="1:15" ht="1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</row>
    <row r="636" spans="1:15" ht="1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</row>
    <row r="637" spans="1:15" ht="1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</row>
    <row r="638" spans="1:15" ht="1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</row>
    <row r="639" spans="1:15" ht="1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</row>
    <row r="640" spans="1:15" ht="1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</row>
    <row r="641" spans="1:15" ht="1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</row>
    <row r="642" spans="1:15" ht="1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</row>
    <row r="643" spans="1:15" ht="1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</row>
    <row r="644" spans="1:15" ht="1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</row>
    <row r="645" spans="1:15" ht="1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</row>
    <row r="646" spans="1:15" ht="1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</row>
    <row r="647" spans="1:15" ht="1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</row>
    <row r="648" spans="1:15" ht="1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</row>
    <row r="649" spans="1:15" ht="1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</row>
    <row r="650" spans="1:15" ht="1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</row>
    <row r="651" spans="1:15" ht="1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</row>
    <row r="652" spans="1:15" ht="1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</row>
    <row r="653" spans="1:15" ht="1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</row>
    <row r="654" spans="1:15" ht="1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</row>
    <row r="655" spans="1:15" ht="1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</row>
    <row r="656" spans="1:15" ht="1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</row>
    <row r="657" spans="1:15" ht="1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</row>
    <row r="658" spans="1:15" ht="1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</row>
    <row r="659" spans="1:15" ht="1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</row>
    <row r="660" spans="1:15" ht="1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</row>
    <row r="661" spans="1:15" ht="1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</row>
    <row r="662" spans="1:15" ht="1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</row>
    <row r="663" spans="1:15" ht="1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</row>
    <row r="664" spans="1:15" ht="1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</row>
    <row r="665" spans="1:15" ht="1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</row>
    <row r="666" spans="1:15" ht="1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</row>
    <row r="667" spans="1:15" ht="1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</row>
    <row r="668" spans="1:15" ht="1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</row>
    <row r="669" spans="1:15" ht="1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</row>
    <row r="670" spans="1:15" ht="1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</row>
    <row r="671" spans="1:15" ht="1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</row>
    <row r="672" spans="1:15" ht="1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</row>
    <row r="673" spans="1:15" ht="1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</row>
    <row r="674" spans="1:15" ht="1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</row>
    <row r="675" spans="1:15" ht="1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</row>
    <row r="676" spans="1:15" ht="1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</row>
    <row r="677" spans="1:15" ht="1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</row>
    <row r="678" spans="1:15" ht="1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</row>
    <row r="679" spans="1:15" ht="1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</row>
    <row r="680" spans="1:15" ht="1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</row>
    <row r="681" spans="1:15" ht="1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</row>
    <row r="682" spans="1:15" ht="1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</row>
    <row r="683" spans="1:15" ht="1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</row>
    <row r="684" spans="1:15" ht="1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</row>
    <row r="685" spans="1:15" ht="1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</row>
    <row r="686" spans="1:15" ht="1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</row>
    <row r="687" spans="1:15" ht="1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</row>
    <row r="688" spans="1:15" ht="1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</row>
    <row r="689" spans="1:15" ht="1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</row>
    <row r="690" spans="1:15" ht="1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</row>
    <row r="691" spans="1:15" ht="1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</row>
    <row r="692" spans="1:15" ht="1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</row>
    <row r="693" spans="1:15" ht="1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</row>
    <row r="694" spans="1:15" ht="1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</row>
    <row r="695" spans="1:15" ht="1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</row>
    <row r="696" spans="1:15" ht="1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</row>
    <row r="697" spans="1:15" ht="1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</row>
    <row r="698" spans="1:15" ht="1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</row>
    <row r="699" spans="1:15" ht="1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</row>
    <row r="700" spans="1:15" ht="1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</row>
    <row r="701" spans="1:15" ht="1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</row>
    <row r="702" spans="1:15" ht="1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</row>
    <row r="703" spans="1:15" ht="1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</row>
    <row r="704" spans="1:15" ht="1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</row>
    <row r="705" spans="1:15" ht="1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</row>
    <row r="706" spans="1:15" ht="1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</row>
    <row r="707" spans="1:15" ht="1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</row>
    <row r="708" spans="1:15" ht="1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</row>
    <row r="709" spans="1:15" ht="1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</row>
    <row r="710" spans="1:15" ht="1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</row>
    <row r="711" spans="1:15" ht="1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</row>
    <row r="712" spans="1:15" ht="1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</row>
    <row r="713" spans="1:15" ht="1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</row>
    <row r="714" spans="1:15" ht="1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</row>
    <row r="715" spans="1:15" ht="1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</row>
    <row r="716" spans="1:15" ht="1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</row>
    <row r="717" spans="1:15" ht="1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</row>
    <row r="718" spans="1:15" ht="1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</row>
    <row r="719" spans="1:15" ht="1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</row>
    <row r="720" spans="1:15" ht="1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</row>
    <row r="721" spans="1:15" ht="1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</row>
    <row r="722" spans="1:15" ht="1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</row>
    <row r="723" spans="1:15" ht="1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</row>
    <row r="724" spans="1:15" ht="1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</row>
    <row r="725" spans="1:15" ht="1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</row>
    <row r="726" spans="1:15" ht="1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</row>
    <row r="727" spans="1:15" ht="1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</row>
    <row r="728" spans="1:15" ht="1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</row>
    <row r="729" spans="1:15" ht="1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</row>
    <row r="730" spans="1:15" ht="1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</row>
    <row r="731" spans="1:15" ht="1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</row>
    <row r="732" spans="1:15" ht="1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</row>
    <row r="733" spans="1:15" ht="1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</row>
    <row r="734" spans="1:15" ht="1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</row>
    <row r="735" spans="1:15" ht="1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</row>
    <row r="736" spans="1:15" ht="1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</row>
    <row r="737" spans="1:15" ht="1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</row>
    <row r="738" spans="1:15" ht="1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</row>
    <row r="739" spans="1:15" ht="1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</row>
    <row r="740" spans="1:15" ht="1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</row>
    <row r="741" spans="1:15" ht="1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</row>
    <row r="742" spans="1:15" ht="1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</row>
    <row r="743" spans="1:15" ht="1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</row>
    <row r="744" spans="1:15" ht="1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</row>
    <row r="745" spans="1:15" ht="1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</row>
    <row r="746" spans="1:15" ht="1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</row>
    <row r="747" spans="1:15" ht="1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</row>
    <row r="748" spans="1:15" ht="1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</row>
    <row r="749" spans="1:15" ht="1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</row>
    <row r="750" spans="1:15" ht="1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</row>
    <row r="751" spans="1:15" ht="1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</row>
    <row r="752" spans="1:15" ht="1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</row>
    <row r="753" spans="1:15" ht="1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</row>
    <row r="754" spans="1:15" ht="1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</row>
    <row r="755" spans="1:15" ht="1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</row>
    <row r="756" spans="1:15" ht="1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</row>
    <row r="757" spans="1:15" ht="1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</row>
    <row r="758" spans="1:15" ht="1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</row>
    <row r="759" spans="1:15" ht="1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</row>
    <row r="760" spans="1:15" ht="1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</row>
  </sheetData>
  <phoneticPr fontId="0" type="noConversion"/>
  <pageMargins left="0.75" right="0.75" top="1" bottom="1" header="0.5" footer="0.5"/>
  <pageSetup orientation="portrait" horizontalDpi="0" verticalDpi="0" copies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7"/>
  <dimension ref="B1:I23"/>
  <sheetViews>
    <sheetView workbookViewId="0"/>
  </sheetViews>
  <sheetFormatPr defaultRowHeight="15" x14ac:dyDescent="0.2"/>
  <cols>
    <col min="2" max="2" width="3.140625" customWidth="1"/>
    <col min="3" max="3" width="21.140625" customWidth="1"/>
    <col min="4" max="4" width="8.42578125" bestFit="1" customWidth="1"/>
    <col min="5" max="5" width="2.5703125" bestFit="1" customWidth="1"/>
    <col min="6" max="6" width="18.140625" customWidth="1"/>
    <col min="7" max="7" width="3.140625" style="51" customWidth="1"/>
    <col min="8" max="8" width="17.28515625" bestFit="1" customWidth="1"/>
    <col min="9" max="9" width="3.140625" customWidth="1"/>
  </cols>
  <sheetData>
    <row r="1" spans="2:9" ht="18" x14ac:dyDescent="0.25">
      <c r="C1" s="46" t="s">
        <v>0</v>
      </c>
    </row>
    <row r="2" spans="2:9" x14ac:dyDescent="0.2">
      <c r="C2" s="51" t="s">
        <v>29</v>
      </c>
    </row>
    <row r="4" spans="2:9" x14ac:dyDescent="0.2">
      <c r="C4" s="2" t="s">
        <v>52</v>
      </c>
      <c r="D4" s="51"/>
      <c r="E4" s="51"/>
      <c r="F4" s="51"/>
      <c r="H4" s="51"/>
    </row>
    <row r="5" spans="2:9" ht="15.75" thickBot="1" x14ac:dyDescent="0.25">
      <c r="C5" s="52"/>
      <c r="D5" s="53"/>
      <c r="E5" s="53"/>
      <c r="F5" s="51"/>
      <c r="H5" s="51"/>
    </row>
    <row r="6" spans="2:9" x14ac:dyDescent="0.2">
      <c r="B6" s="54"/>
      <c r="C6" s="55"/>
      <c r="D6" s="95"/>
      <c r="E6" s="95"/>
      <c r="F6" s="95"/>
      <c r="G6" s="100"/>
      <c r="H6" s="101"/>
    </row>
    <row r="7" spans="2:9" x14ac:dyDescent="0.2">
      <c r="B7" s="58"/>
      <c r="C7" s="7" t="s">
        <v>138</v>
      </c>
      <c r="D7" s="102"/>
      <c r="E7" s="102"/>
      <c r="F7" s="103"/>
      <c r="G7" s="104"/>
      <c r="H7" s="101"/>
    </row>
    <row r="8" spans="2:9" x14ac:dyDescent="0.2">
      <c r="B8" s="58"/>
      <c r="C8" s="62" t="s">
        <v>67</v>
      </c>
      <c r="D8" s="102"/>
      <c r="E8" s="102"/>
      <c r="F8" s="105">
        <v>-0.06</v>
      </c>
      <c r="G8" s="104"/>
      <c r="H8" s="101"/>
    </row>
    <row r="9" spans="2:9" x14ac:dyDescent="0.2">
      <c r="B9" s="58"/>
      <c r="C9" s="62" t="s">
        <v>23</v>
      </c>
      <c r="D9" s="106"/>
      <c r="E9" s="106"/>
      <c r="F9" s="107">
        <v>6.2E-2</v>
      </c>
      <c r="G9" s="104"/>
      <c r="H9" s="101"/>
    </row>
    <row r="10" spans="2:9" x14ac:dyDescent="0.2">
      <c r="B10" s="58"/>
      <c r="C10" s="62" t="s">
        <v>24</v>
      </c>
      <c r="D10" s="108"/>
      <c r="E10" s="108"/>
      <c r="F10" s="108">
        <v>0.122</v>
      </c>
      <c r="G10" s="104"/>
      <c r="H10" s="101"/>
    </row>
    <row r="11" spans="2:9" ht="15.75" thickBot="1" x14ac:dyDescent="0.25">
      <c r="B11" s="64"/>
      <c r="C11" s="65"/>
      <c r="D11" s="109"/>
      <c r="E11" s="109"/>
      <c r="F11" s="110"/>
      <c r="G11" s="111"/>
      <c r="H11" s="101"/>
    </row>
    <row r="12" spans="2:9" x14ac:dyDescent="0.2">
      <c r="C12" s="51"/>
      <c r="D12" s="51"/>
      <c r="E12" s="51"/>
      <c r="F12" s="51"/>
      <c r="H12" s="51"/>
    </row>
    <row r="13" spans="2:9" x14ac:dyDescent="0.2">
      <c r="C13" s="2" t="s">
        <v>53</v>
      </c>
      <c r="D13" s="51"/>
      <c r="E13" s="51"/>
      <c r="F13" s="51"/>
      <c r="H13" s="51"/>
    </row>
    <row r="14" spans="2:9" ht="15.75" thickBot="1" x14ac:dyDescent="0.25">
      <c r="C14" s="52"/>
      <c r="D14" s="51"/>
      <c r="E14" s="51"/>
      <c r="F14" s="51"/>
      <c r="H14" s="51"/>
    </row>
    <row r="15" spans="2:9" x14ac:dyDescent="0.2">
      <c r="B15" s="67"/>
      <c r="C15" s="68"/>
      <c r="D15" s="69"/>
      <c r="E15" s="69"/>
      <c r="F15" s="69"/>
      <c r="G15" s="70"/>
      <c r="H15" s="70"/>
      <c r="I15" s="71"/>
    </row>
    <row r="16" spans="2:9" ht="15.75" x14ac:dyDescent="0.25">
      <c r="B16" s="72"/>
      <c r="C16" s="49" t="s">
        <v>68</v>
      </c>
      <c r="D16" s="112">
        <f>F8</f>
        <v>-0.06</v>
      </c>
      <c r="E16" s="113" t="s">
        <v>69</v>
      </c>
      <c r="F16" s="114">
        <f>NORMDIST(F8,F9,F10,TRUE)</f>
        <v>0.15865525393145699</v>
      </c>
      <c r="G16" s="87"/>
      <c r="H16" s="87"/>
      <c r="I16" s="78"/>
    </row>
    <row r="17" spans="2:9" x14ac:dyDescent="0.2">
      <c r="B17" s="72"/>
      <c r="C17" s="49"/>
      <c r="D17" s="86"/>
      <c r="E17" s="86"/>
      <c r="F17" s="86"/>
      <c r="G17" s="87"/>
      <c r="H17" s="87"/>
      <c r="I17" s="78"/>
    </row>
    <row r="18" spans="2:9" x14ac:dyDescent="0.2">
      <c r="B18" s="72"/>
      <c r="C18" s="115" t="s">
        <v>70</v>
      </c>
      <c r="D18" s="115"/>
      <c r="E18" s="115"/>
      <c r="F18" s="116" t="s">
        <v>71</v>
      </c>
      <c r="G18" s="117"/>
      <c r="H18" s="118" t="s">
        <v>72</v>
      </c>
      <c r="I18" s="119"/>
    </row>
    <row r="19" spans="2:9" x14ac:dyDescent="0.2">
      <c r="B19" s="72"/>
      <c r="C19" s="115"/>
      <c r="D19" s="115"/>
      <c r="E19" s="115"/>
      <c r="F19" s="120"/>
      <c r="G19" s="121"/>
      <c r="H19" s="122"/>
      <c r="I19" s="123"/>
    </row>
    <row r="20" spans="2:9" ht="15.75" x14ac:dyDescent="0.25">
      <c r="B20" s="72"/>
      <c r="C20" s="115" t="s">
        <v>73</v>
      </c>
      <c r="D20" s="120"/>
      <c r="E20" s="120"/>
      <c r="F20" s="124">
        <f>F9-(2*F10)</f>
        <v>-0.182</v>
      </c>
      <c r="G20" s="125"/>
      <c r="H20" s="126">
        <f>F9+(2*F10)</f>
        <v>0.30599999999999999</v>
      </c>
      <c r="I20" s="78"/>
    </row>
    <row r="21" spans="2:9" ht="15.75" x14ac:dyDescent="0.25">
      <c r="B21" s="72"/>
      <c r="C21" s="115"/>
      <c r="D21" s="120"/>
      <c r="E21" s="120"/>
      <c r="F21" s="127"/>
      <c r="G21" s="125"/>
      <c r="H21" s="128"/>
      <c r="I21" s="78"/>
    </row>
    <row r="22" spans="2:9" ht="15.75" x14ac:dyDescent="0.25">
      <c r="B22" s="72"/>
      <c r="C22" s="115" t="s">
        <v>74</v>
      </c>
      <c r="D22" s="120"/>
      <c r="E22" s="120"/>
      <c r="F22" s="124">
        <f>F9-(3*F10)</f>
        <v>-0.30399999999999999</v>
      </c>
      <c r="G22" s="125"/>
      <c r="H22" s="126">
        <f>F9+(3*F10)</f>
        <v>0.42799999999999999</v>
      </c>
      <c r="I22" s="78"/>
    </row>
    <row r="23" spans="2:9" ht="15.75" thickBot="1" x14ac:dyDescent="0.25">
      <c r="B23" s="89"/>
      <c r="C23" s="90"/>
      <c r="D23" s="91"/>
      <c r="E23" s="91"/>
      <c r="F23" s="92"/>
      <c r="G23" s="93"/>
      <c r="H23" s="129"/>
      <c r="I23" s="9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8"/>
  <dimension ref="B1:H22"/>
  <sheetViews>
    <sheetView workbookViewId="0"/>
  </sheetViews>
  <sheetFormatPr defaultRowHeight="15" x14ac:dyDescent="0.2"/>
  <cols>
    <col min="2" max="2" width="3.140625" customWidth="1"/>
    <col min="3" max="3" width="21.140625" customWidth="1"/>
    <col min="4" max="4" width="8.42578125" bestFit="1" customWidth="1"/>
    <col min="5" max="5" width="2.5703125" bestFit="1" customWidth="1"/>
    <col min="6" max="6" width="19.85546875" bestFit="1" customWidth="1"/>
    <col min="7" max="7" width="3.140625" style="51" customWidth="1"/>
    <col min="8" max="8" width="17.28515625" bestFit="1" customWidth="1"/>
    <col min="9" max="9" width="3.140625" customWidth="1"/>
  </cols>
  <sheetData>
    <row r="1" spans="2:8" ht="18" x14ac:dyDescent="0.25">
      <c r="C1" s="46" t="s">
        <v>0</v>
      </c>
    </row>
    <row r="2" spans="2:8" x14ac:dyDescent="0.2">
      <c r="C2" s="51" t="s">
        <v>30</v>
      </c>
    </row>
    <row r="4" spans="2:8" x14ac:dyDescent="0.2">
      <c r="C4" s="2" t="s">
        <v>52</v>
      </c>
      <c r="D4" s="51"/>
      <c r="E4" s="51"/>
      <c r="F4" s="51"/>
      <c r="H4" s="51"/>
    </row>
    <row r="5" spans="2:8" ht="15.75" thickBot="1" x14ac:dyDescent="0.25">
      <c r="C5" s="52"/>
      <c r="D5" s="53"/>
      <c r="E5" s="53"/>
      <c r="F5" s="51"/>
      <c r="H5" s="51"/>
    </row>
    <row r="6" spans="2:8" x14ac:dyDescent="0.2">
      <c r="B6" s="54"/>
      <c r="C6" s="55"/>
      <c r="D6" s="95"/>
      <c r="E6" s="95"/>
      <c r="F6" s="95"/>
      <c r="G6" s="100"/>
      <c r="H6" s="101"/>
    </row>
    <row r="7" spans="2:8" x14ac:dyDescent="0.2">
      <c r="B7" s="58"/>
      <c r="C7" s="62" t="s">
        <v>75</v>
      </c>
      <c r="D7" s="102"/>
      <c r="E7" s="102"/>
      <c r="F7" s="103"/>
      <c r="G7" s="104"/>
      <c r="H7" s="101"/>
    </row>
    <row r="8" spans="2:8" x14ac:dyDescent="0.2">
      <c r="B8" s="58"/>
      <c r="C8" s="62" t="s">
        <v>23</v>
      </c>
      <c r="D8" s="106"/>
      <c r="E8" s="106"/>
      <c r="F8" s="107">
        <v>0.17499999999999999</v>
      </c>
      <c r="G8" s="104"/>
      <c r="H8" s="101"/>
    </row>
    <row r="9" spans="2:8" x14ac:dyDescent="0.2">
      <c r="B9" s="58"/>
      <c r="C9" s="62" t="s">
        <v>24</v>
      </c>
      <c r="D9" s="108"/>
      <c r="E9" s="108"/>
      <c r="F9" s="108">
        <v>0.36599999999999999</v>
      </c>
      <c r="G9" s="104"/>
      <c r="H9" s="101"/>
    </row>
    <row r="10" spans="2:8" ht="15.75" thickBot="1" x14ac:dyDescent="0.25">
      <c r="B10" s="64"/>
      <c r="C10" s="65"/>
      <c r="D10" s="109"/>
      <c r="E10" s="109"/>
      <c r="F10" s="110"/>
      <c r="G10" s="111"/>
      <c r="H10" s="101"/>
    </row>
    <row r="11" spans="2:8" x14ac:dyDescent="0.2">
      <c r="C11" s="51"/>
      <c r="D11" s="51"/>
      <c r="E11" s="51"/>
      <c r="F11" s="51"/>
      <c r="H11" s="51"/>
    </row>
    <row r="12" spans="2:8" x14ac:dyDescent="0.2">
      <c r="C12" s="2" t="s">
        <v>53</v>
      </c>
      <c r="D12" s="51"/>
      <c r="E12" s="51"/>
      <c r="F12" s="51"/>
      <c r="H12" s="51"/>
    </row>
    <row r="13" spans="2:8" ht="15.75" thickBot="1" x14ac:dyDescent="0.25">
      <c r="C13" s="52"/>
      <c r="D13" s="51"/>
      <c r="E13" s="51"/>
      <c r="F13" s="51"/>
      <c r="H13" s="51"/>
    </row>
    <row r="14" spans="2:8" x14ac:dyDescent="0.2">
      <c r="B14" s="67"/>
      <c r="C14" s="68"/>
      <c r="D14" s="69"/>
      <c r="E14" s="69"/>
      <c r="F14" s="69"/>
      <c r="G14" s="71"/>
    </row>
    <row r="15" spans="2:8" x14ac:dyDescent="0.2">
      <c r="B15" s="72"/>
      <c r="C15" s="49" t="s">
        <v>76</v>
      </c>
      <c r="D15" s="86"/>
      <c r="E15" s="86"/>
      <c r="F15" s="86"/>
      <c r="G15" s="78"/>
    </row>
    <row r="16" spans="2:8" x14ac:dyDescent="0.2">
      <c r="B16" s="72"/>
      <c r="C16" s="49"/>
      <c r="D16" s="86"/>
      <c r="E16" s="86"/>
      <c r="F16" s="86"/>
      <c r="G16" s="78"/>
    </row>
    <row r="17" spans="2:7" ht="15.75" x14ac:dyDescent="0.25">
      <c r="B17" s="72"/>
      <c r="C17" s="49" t="s">
        <v>77</v>
      </c>
      <c r="D17" s="86"/>
      <c r="E17" s="130" t="s">
        <v>69</v>
      </c>
      <c r="F17" s="131">
        <f>1-NORMDIST(100%,F8,F9,TRUE)</f>
        <v>1.2094990393692884E-2</v>
      </c>
      <c r="G17" s="78"/>
    </row>
    <row r="18" spans="2:7" x14ac:dyDescent="0.2">
      <c r="B18" s="72"/>
      <c r="C18" s="49"/>
      <c r="D18" s="86"/>
      <c r="E18" s="130"/>
      <c r="F18" s="86"/>
      <c r="G18" s="78"/>
    </row>
    <row r="19" spans="2:7" x14ac:dyDescent="0.2">
      <c r="B19" s="72"/>
      <c r="C19" s="49" t="s">
        <v>78</v>
      </c>
      <c r="D19" s="86"/>
      <c r="E19" s="130"/>
      <c r="F19" s="86"/>
      <c r="G19" s="78"/>
    </row>
    <row r="20" spans="2:7" x14ac:dyDescent="0.2">
      <c r="B20" s="72"/>
      <c r="C20" s="49"/>
      <c r="D20" s="86"/>
      <c r="E20" s="130"/>
      <c r="F20" s="86"/>
      <c r="G20" s="78"/>
    </row>
    <row r="21" spans="2:7" ht="15.75" x14ac:dyDescent="0.25">
      <c r="B21" s="72"/>
      <c r="C21" s="49" t="s">
        <v>79</v>
      </c>
      <c r="D21" s="115"/>
      <c r="E21" s="132" t="s">
        <v>69</v>
      </c>
      <c r="F21" s="133">
        <f>1-NORMDIST(200%,F8,F9,TRUE)</f>
        <v>3.0767101033557509E-7</v>
      </c>
      <c r="G21" s="119"/>
    </row>
    <row r="22" spans="2:7" ht="15.75" thickBot="1" x14ac:dyDescent="0.25">
      <c r="B22" s="89"/>
      <c r="C22" s="90"/>
      <c r="D22" s="91"/>
      <c r="E22" s="91"/>
      <c r="F22" s="92"/>
      <c r="G22" s="9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9"/>
  <dimension ref="B1:H65"/>
  <sheetViews>
    <sheetView zoomScaleNormal="100" workbookViewId="0"/>
  </sheetViews>
  <sheetFormatPr defaultRowHeight="12.75" x14ac:dyDescent="0.2"/>
  <cols>
    <col min="2" max="2" width="3.140625" customWidth="1"/>
    <col min="3" max="3" width="22.5703125" customWidth="1"/>
    <col min="4" max="7" width="14.28515625" customWidth="1"/>
    <col min="8" max="8" width="3.140625" customWidth="1"/>
  </cols>
  <sheetData>
    <row r="1" spans="2:7" ht="18" x14ac:dyDescent="0.25">
      <c r="C1" s="46" t="s">
        <v>0</v>
      </c>
      <c r="D1" s="46"/>
    </row>
    <row r="2" spans="2:7" ht="15" x14ac:dyDescent="0.2">
      <c r="C2" s="51" t="s">
        <v>31</v>
      </c>
      <c r="D2" s="51"/>
    </row>
    <row r="4" spans="2:7" ht="15" x14ac:dyDescent="0.2">
      <c r="C4" s="2" t="s">
        <v>52</v>
      </c>
      <c r="D4" s="2"/>
      <c r="E4" s="51"/>
      <c r="F4" s="51"/>
      <c r="G4" s="51"/>
    </row>
    <row r="5" spans="2:7" ht="15.75" thickBot="1" x14ac:dyDescent="0.25">
      <c r="C5" s="52"/>
      <c r="D5" s="52"/>
      <c r="E5" s="53"/>
      <c r="F5" s="51"/>
      <c r="G5" s="51"/>
    </row>
    <row r="6" spans="2:7" ht="15" x14ac:dyDescent="0.2">
      <c r="B6" s="54"/>
      <c r="C6" s="55"/>
      <c r="D6" s="55"/>
      <c r="E6" s="95"/>
      <c r="F6" s="100"/>
    </row>
    <row r="7" spans="2:7" ht="30" x14ac:dyDescent="0.2">
      <c r="B7" s="58"/>
      <c r="C7" s="59" t="s">
        <v>20</v>
      </c>
      <c r="D7" s="134" t="s">
        <v>90</v>
      </c>
      <c r="E7" s="59" t="s">
        <v>37</v>
      </c>
      <c r="F7" s="104"/>
    </row>
    <row r="8" spans="2:7" ht="15" x14ac:dyDescent="0.2">
      <c r="B8" s="58"/>
      <c r="C8" s="62">
        <v>1973</v>
      </c>
      <c r="D8" s="135">
        <v>-0.1469</v>
      </c>
      <c r="E8" s="135">
        <v>7.2900000000000006E-2</v>
      </c>
      <c r="F8" s="104"/>
    </row>
    <row r="9" spans="2:7" ht="15" x14ac:dyDescent="0.2">
      <c r="B9" s="58"/>
      <c r="C9" s="62">
        <v>1974</v>
      </c>
      <c r="D9" s="135">
        <v>-0.26469999999999999</v>
      </c>
      <c r="E9" s="135">
        <v>7.9899999999999999E-2</v>
      </c>
      <c r="F9" s="104"/>
    </row>
    <row r="10" spans="2:7" ht="15" x14ac:dyDescent="0.2">
      <c r="B10" s="58"/>
      <c r="C10" s="62">
        <v>1975</v>
      </c>
      <c r="D10" s="135">
        <v>0.37230000000000002</v>
      </c>
      <c r="E10" s="135">
        <v>5.8700000000000002E-2</v>
      </c>
      <c r="F10" s="104"/>
    </row>
    <row r="11" spans="2:7" ht="15" x14ac:dyDescent="0.2">
      <c r="B11" s="58"/>
      <c r="C11" s="62">
        <v>1976</v>
      </c>
      <c r="D11" s="135">
        <v>0.23930000000000001</v>
      </c>
      <c r="E11" s="135">
        <v>5.0700000000000002E-2</v>
      </c>
      <c r="F11" s="104"/>
    </row>
    <row r="12" spans="2:7" ht="15" x14ac:dyDescent="0.2">
      <c r="B12" s="58"/>
      <c r="C12" s="62">
        <v>1977</v>
      </c>
      <c r="D12" s="135">
        <v>-7.1599999999999997E-2</v>
      </c>
      <c r="E12" s="135">
        <v>5.45E-2</v>
      </c>
      <c r="F12" s="104"/>
    </row>
    <row r="13" spans="2:7" ht="15.75" thickBot="1" x14ac:dyDescent="0.25">
      <c r="B13" s="64"/>
      <c r="C13" s="65"/>
      <c r="D13" s="65"/>
      <c r="E13" s="65"/>
      <c r="F13" s="136"/>
    </row>
    <row r="14" spans="2:7" ht="15" x14ac:dyDescent="0.2">
      <c r="C14" s="51"/>
      <c r="D14" s="51"/>
      <c r="E14" s="51"/>
      <c r="F14" s="51"/>
      <c r="G14" s="51"/>
    </row>
    <row r="15" spans="2:7" ht="15" x14ac:dyDescent="0.2">
      <c r="C15" s="2" t="s">
        <v>53</v>
      </c>
      <c r="D15" s="2"/>
      <c r="E15" s="51"/>
      <c r="F15" s="51"/>
      <c r="G15" s="51"/>
    </row>
    <row r="16" spans="2:7" ht="15.75" thickBot="1" x14ac:dyDescent="0.25">
      <c r="C16" s="52"/>
      <c r="D16" s="52"/>
      <c r="E16" s="51"/>
      <c r="F16" s="51"/>
      <c r="G16" s="51"/>
    </row>
    <row r="17" spans="2:8" ht="15" x14ac:dyDescent="0.2">
      <c r="B17" s="67"/>
      <c r="C17" s="68"/>
      <c r="D17" s="68"/>
      <c r="E17" s="69"/>
      <c r="F17" s="69"/>
      <c r="G17" s="137"/>
      <c r="H17" s="71"/>
    </row>
    <row r="18" spans="2:8" ht="15" x14ac:dyDescent="0.2">
      <c r="B18" s="72"/>
      <c r="C18" s="138" t="s">
        <v>80</v>
      </c>
      <c r="D18" s="74"/>
      <c r="E18" s="139"/>
      <c r="F18" s="75"/>
      <c r="G18" s="140"/>
      <c r="H18" s="78"/>
    </row>
    <row r="19" spans="2:8" ht="30" x14ac:dyDescent="0.2">
      <c r="B19" s="72"/>
      <c r="C19" s="73" t="s">
        <v>20</v>
      </c>
      <c r="D19" s="74" t="s">
        <v>57</v>
      </c>
      <c r="E19" s="75" t="s">
        <v>58</v>
      </c>
      <c r="F19" s="76" t="s">
        <v>54</v>
      </c>
      <c r="G19" s="77" t="s">
        <v>59</v>
      </c>
      <c r="H19" s="78"/>
    </row>
    <row r="20" spans="2:8" ht="15" x14ac:dyDescent="0.2">
      <c r="B20" s="72"/>
      <c r="C20" s="49">
        <v>1973</v>
      </c>
      <c r="D20" s="141">
        <f>D8</f>
        <v>-0.1469</v>
      </c>
      <c r="E20" s="142">
        <f>$D$26</f>
        <v>2.5680000000000015E-2</v>
      </c>
      <c r="F20" s="142">
        <f>D20-E20</f>
        <v>-0.17258000000000001</v>
      </c>
      <c r="G20" s="81">
        <f>F20*F20</f>
        <v>2.9783856400000003E-2</v>
      </c>
      <c r="H20" s="78"/>
    </row>
    <row r="21" spans="2:8" ht="15" x14ac:dyDescent="0.2">
      <c r="B21" s="72"/>
      <c r="C21" s="49">
        <v>1974</v>
      </c>
      <c r="D21" s="141">
        <f>D9</f>
        <v>-0.26469999999999999</v>
      </c>
      <c r="E21" s="142">
        <f>$D$26</f>
        <v>2.5680000000000015E-2</v>
      </c>
      <c r="F21" s="142">
        <f>D21-E21</f>
        <v>-0.29038000000000003</v>
      </c>
      <c r="G21" s="81">
        <f>F21*F21</f>
        <v>8.4320544400000016E-2</v>
      </c>
      <c r="H21" s="78"/>
    </row>
    <row r="22" spans="2:8" ht="15" x14ac:dyDescent="0.2">
      <c r="B22" s="72"/>
      <c r="C22" s="49">
        <v>1975</v>
      </c>
      <c r="D22" s="141">
        <f>D10</f>
        <v>0.37230000000000002</v>
      </c>
      <c r="E22" s="142">
        <f>$D$26</f>
        <v>2.5680000000000015E-2</v>
      </c>
      <c r="F22" s="142">
        <f>D22-E22</f>
        <v>0.34661999999999998</v>
      </c>
      <c r="G22" s="81">
        <f>F22*F22</f>
        <v>0.12014542439999999</v>
      </c>
      <c r="H22" s="78"/>
    </row>
    <row r="23" spans="2:8" ht="15" x14ac:dyDescent="0.2">
      <c r="B23" s="72"/>
      <c r="C23" s="49">
        <v>1976</v>
      </c>
      <c r="D23" s="141">
        <f>D11</f>
        <v>0.23930000000000001</v>
      </c>
      <c r="E23" s="142">
        <f>$D$26</f>
        <v>2.5680000000000015E-2</v>
      </c>
      <c r="F23" s="142">
        <f>D23-E23</f>
        <v>0.21362</v>
      </c>
      <c r="G23" s="81">
        <f>F23*F23</f>
        <v>4.5633504400000004E-2</v>
      </c>
      <c r="H23" s="78"/>
    </row>
    <row r="24" spans="2:8" ht="15" x14ac:dyDescent="0.2">
      <c r="B24" s="72"/>
      <c r="C24" s="49">
        <v>1977</v>
      </c>
      <c r="D24" s="141">
        <f>D12</f>
        <v>-7.1599999999999997E-2</v>
      </c>
      <c r="E24" s="142">
        <f>$D$26</f>
        <v>2.5680000000000015E-2</v>
      </c>
      <c r="F24" s="142">
        <f>D24-E24</f>
        <v>-9.7280000000000005E-2</v>
      </c>
      <c r="G24" s="81">
        <f>F24*F24</f>
        <v>9.4633984000000015E-3</v>
      </c>
      <c r="H24" s="78"/>
    </row>
    <row r="25" spans="2:8" ht="15" x14ac:dyDescent="0.2">
      <c r="B25" s="72"/>
      <c r="C25" s="84" t="s">
        <v>38</v>
      </c>
      <c r="D25" s="142">
        <f>SUM(D20:D24)</f>
        <v>0.12840000000000007</v>
      </c>
      <c r="E25" s="80"/>
      <c r="F25" s="80"/>
      <c r="G25" s="81">
        <f>SUM(G20:G24)</f>
        <v>0.289346728</v>
      </c>
      <c r="H25" s="78"/>
    </row>
    <row r="26" spans="2:8" ht="15.75" x14ac:dyDescent="0.25">
      <c r="B26" s="72"/>
      <c r="C26" s="84" t="s">
        <v>23</v>
      </c>
      <c r="D26" s="85">
        <f>D25/COUNT(D20:D24)</f>
        <v>2.5680000000000015E-2</v>
      </c>
      <c r="E26" s="80"/>
      <c r="F26" s="80"/>
      <c r="G26" s="81"/>
      <c r="H26" s="78"/>
    </row>
    <row r="27" spans="2:8" ht="15" x14ac:dyDescent="0.2">
      <c r="B27" s="72"/>
      <c r="C27" s="49"/>
      <c r="D27" s="49"/>
      <c r="E27" s="86"/>
      <c r="F27" s="86"/>
      <c r="G27" s="87"/>
      <c r="H27" s="78"/>
    </row>
    <row r="28" spans="2:8" ht="15" x14ac:dyDescent="0.2">
      <c r="B28" s="72"/>
      <c r="C28" s="84" t="s">
        <v>55</v>
      </c>
      <c r="D28" s="88">
        <f>G25/4</f>
        <v>7.2336681999999999E-2</v>
      </c>
      <c r="E28" s="86"/>
      <c r="F28" s="86"/>
      <c r="G28" s="87"/>
      <c r="H28" s="78"/>
    </row>
    <row r="29" spans="2:8" ht="15" x14ac:dyDescent="0.2">
      <c r="B29" s="72"/>
      <c r="C29" s="84"/>
      <c r="D29" s="49"/>
      <c r="E29" s="86"/>
      <c r="F29" s="86"/>
      <c r="G29" s="87"/>
      <c r="H29" s="78"/>
    </row>
    <row r="30" spans="2:8" ht="15.75" x14ac:dyDescent="0.25">
      <c r="B30" s="72"/>
      <c r="C30" s="84" t="s">
        <v>81</v>
      </c>
      <c r="D30" s="23">
        <f>SQRT(D28)</f>
        <v>0.26895479545827028</v>
      </c>
      <c r="E30" s="86"/>
      <c r="F30" s="86"/>
      <c r="G30" s="87"/>
      <c r="H30" s="78"/>
    </row>
    <row r="31" spans="2:8" ht="15" x14ac:dyDescent="0.2">
      <c r="B31" s="72"/>
      <c r="C31" s="84"/>
      <c r="D31" s="49"/>
      <c r="E31" s="86"/>
      <c r="F31" s="86"/>
      <c r="G31" s="87"/>
      <c r="H31" s="78"/>
    </row>
    <row r="32" spans="2:8" ht="15" x14ac:dyDescent="0.2">
      <c r="B32" s="72"/>
      <c r="C32" s="138" t="s">
        <v>82</v>
      </c>
      <c r="D32" s="74"/>
      <c r="E32" s="139"/>
      <c r="F32" s="75"/>
      <c r="G32" s="140"/>
      <c r="H32" s="78"/>
    </row>
    <row r="33" spans="2:8" ht="30" x14ac:dyDescent="0.2">
      <c r="B33" s="72"/>
      <c r="C33" s="73" t="s">
        <v>20</v>
      </c>
      <c r="D33" s="74" t="s">
        <v>57</v>
      </c>
      <c r="E33" s="75" t="s">
        <v>58</v>
      </c>
      <c r="F33" s="76" t="s">
        <v>54</v>
      </c>
      <c r="G33" s="77" t="s">
        <v>59</v>
      </c>
      <c r="H33" s="78"/>
    </row>
    <row r="34" spans="2:8" ht="15" x14ac:dyDescent="0.2">
      <c r="B34" s="72"/>
      <c r="C34" s="49">
        <v>1973</v>
      </c>
      <c r="D34" s="141">
        <f>E8</f>
        <v>7.2900000000000006E-2</v>
      </c>
      <c r="E34" s="142">
        <f>$D$40</f>
        <v>6.3339999999999994E-2</v>
      </c>
      <c r="F34" s="142">
        <f>D34-E34</f>
        <v>9.5600000000000129E-3</v>
      </c>
      <c r="G34" s="81">
        <f>F34*F34</f>
        <v>9.1393600000000243E-5</v>
      </c>
      <c r="H34" s="78"/>
    </row>
    <row r="35" spans="2:8" ht="15" x14ac:dyDescent="0.2">
      <c r="B35" s="72"/>
      <c r="C35" s="49">
        <v>1974</v>
      </c>
      <c r="D35" s="141">
        <f>E9</f>
        <v>7.9899999999999999E-2</v>
      </c>
      <c r="E35" s="142">
        <f>$D$40</f>
        <v>6.3339999999999994E-2</v>
      </c>
      <c r="F35" s="142">
        <f>D35-E35</f>
        <v>1.6560000000000005E-2</v>
      </c>
      <c r="G35" s="81">
        <f>F35*F35</f>
        <v>2.7423360000000018E-4</v>
      </c>
      <c r="H35" s="78"/>
    </row>
    <row r="36" spans="2:8" ht="15" x14ac:dyDescent="0.2">
      <c r="B36" s="72"/>
      <c r="C36" s="49">
        <v>1975</v>
      </c>
      <c r="D36" s="141">
        <f>E10</f>
        <v>5.8700000000000002E-2</v>
      </c>
      <c r="E36" s="142">
        <f>$D$40</f>
        <v>6.3339999999999994E-2</v>
      </c>
      <c r="F36" s="142">
        <f>D36-E36</f>
        <v>-4.6399999999999914E-3</v>
      </c>
      <c r="G36" s="81">
        <f>F36*F36</f>
        <v>2.152959999999992E-5</v>
      </c>
      <c r="H36" s="78"/>
    </row>
    <row r="37" spans="2:8" ht="15" x14ac:dyDescent="0.2">
      <c r="B37" s="72"/>
      <c r="C37" s="49">
        <v>1976</v>
      </c>
      <c r="D37" s="141">
        <f>E11</f>
        <v>5.0700000000000002E-2</v>
      </c>
      <c r="E37" s="142">
        <f>$D$40</f>
        <v>6.3339999999999994E-2</v>
      </c>
      <c r="F37" s="142">
        <f>D37-E37</f>
        <v>-1.2639999999999992E-2</v>
      </c>
      <c r="G37" s="81">
        <f>F37*F37</f>
        <v>1.5976959999999978E-4</v>
      </c>
      <c r="H37" s="78"/>
    </row>
    <row r="38" spans="2:8" ht="15" x14ac:dyDescent="0.2">
      <c r="B38" s="72"/>
      <c r="C38" s="49">
        <v>1977</v>
      </c>
      <c r="D38" s="141">
        <f>E12</f>
        <v>5.45E-2</v>
      </c>
      <c r="E38" s="142">
        <f>$D$40</f>
        <v>6.3339999999999994E-2</v>
      </c>
      <c r="F38" s="142">
        <f>D38-E38</f>
        <v>-8.8399999999999937E-3</v>
      </c>
      <c r="G38" s="81">
        <f>F38*F38</f>
        <v>7.8145599999999884E-5</v>
      </c>
      <c r="H38" s="78"/>
    </row>
    <row r="39" spans="2:8" ht="15" x14ac:dyDescent="0.2">
      <c r="B39" s="72"/>
      <c r="C39" s="84" t="s">
        <v>38</v>
      </c>
      <c r="D39" s="142">
        <f>SUM(D34:D38)</f>
        <v>0.31669999999999998</v>
      </c>
      <c r="E39" s="80"/>
      <c r="F39" s="80"/>
      <c r="G39" s="81">
        <f>SUM(G34:G38)</f>
        <v>6.2507199999999995E-4</v>
      </c>
      <c r="H39" s="78"/>
    </row>
    <row r="40" spans="2:8" ht="15.75" x14ac:dyDescent="0.25">
      <c r="B40" s="72"/>
      <c r="C40" s="84" t="s">
        <v>23</v>
      </c>
      <c r="D40" s="85">
        <f>D39/5</f>
        <v>6.3339999999999994E-2</v>
      </c>
      <c r="E40" s="80"/>
      <c r="F40" s="80"/>
      <c r="G40" s="81"/>
      <c r="H40" s="78"/>
    </row>
    <row r="41" spans="2:8" ht="15" x14ac:dyDescent="0.2">
      <c r="B41" s="72"/>
      <c r="C41" s="49"/>
      <c r="D41" s="49"/>
      <c r="E41" s="86"/>
      <c r="F41" s="86"/>
      <c r="G41" s="87"/>
      <c r="H41" s="78"/>
    </row>
    <row r="42" spans="2:8" ht="15" x14ac:dyDescent="0.2">
      <c r="B42" s="72"/>
      <c r="C42" s="84" t="s">
        <v>55</v>
      </c>
      <c r="D42" s="88">
        <f>G39/4</f>
        <v>1.5626799999999999E-4</v>
      </c>
      <c r="E42" s="86"/>
      <c r="F42" s="86"/>
      <c r="G42" s="87"/>
      <c r="H42" s="78"/>
    </row>
    <row r="43" spans="2:8" ht="15" x14ac:dyDescent="0.2">
      <c r="B43" s="72"/>
      <c r="C43" s="84"/>
      <c r="D43" s="49"/>
      <c r="E43" s="86"/>
      <c r="F43" s="86"/>
      <c r="G43" s="87"/>
      <c r="H43" s="78"/>
    </row>
    <row r="44" spans="2:8" ht="15.75" x14ac:dyDescent="0.25">
      <c r="B44" s="72"/>
      <c r="C44" s="84" t="s">
        <v>81</v>
      </c>
      <c r="D44" s="23">
        <f>SQRT(D42)</f>
        <v>1.2500719979265194E-2</v>
      </c>
      <c r="E44" s="86"/>
      <c r="F44" s="86"/>
      <c r="G44" s="87"/>
      <c r="H44" s="78"/>
    </row>
    <row r="45" spans="2:8" ht="15" x14ac:dyDescent="0.2">
      <c r="B45" s="72"/>
      <c r="C45" s="84"/>
      <c r="D45" s="49"/>
      <c r="E45" s="86"/>
      <c r="F45" s="86"/>
      <c r="G45" s="87"/>
      <c r="H45" s="78"/>
    </row>
    <row r="46" spans="2:8" ht="15" x14ac:dyDescent="0.2">
      <c r="B46" s="72"/>
      <c r="C46" s="138" t="s">
        <v>83</v>
      </c>
      <c r="D46" s="74"/>
      <c r="E46" s="139"/>
      <c r="F46" s="75"/>
      <c r="G46" s="140"/>
      <c r="H46" s="78"/>
    </row>
    <row r="47" spans="2:8" ht="30" x14ac:dyDescent="0.2">
      <c r="B47" s="72"/>
      <c r="C47" s="73" t="s">
        <v>20</v>
      </c>
      <c r="D47" s="74" t="s">
        <v>57</v>
      </c>
      <c r="E47" s="75" t="s">
        <v>58</v>
      </c>
      <c r="F47" s="76" t="s">
        <v>54</v>
      </c>
      <c r="G47" s="77" t="s">
        <v>59</v>
      </c>
      <c r="H47" s="78"/>
    </row>
    <row r="48" spans="2:8" ht="15" x14ac:dyDescent="0.2">
      <c r="B48" s="72"/>
      <c r="C48" s="49">
        <v>1973</v>
      </c>
      <c r="D48" s="142">
        <f>D8-E8</f>
        <v>-0.2198</v>
      </c>
      <c r="E48" s="142">
        <f>$D$54</f>
        <v>-3.7659999999999999E-2</v>
      </c>
      <c r="F48" s="142">
        <f>D48-E48</f>
        <v>-0.18214</v>
      </c>
      <c r="G48" s="81">
        <f>F48*F48</f>
        <v>3.3174979600000001E-2</v>
      </c>
      <c r="H48" s="78"/>
    </row>
    <row r="49" spans="2:8" ht="15" x14ac:dyDescent="0.2">
      <c r="B49" s="72"/>
      <c r="C49" s="49">
        <v>1974</v>
      </c>
      <c r="D49" s="142">
        <f>D9-E9</f>
        <v>-0.34460000000000002</v>
      </c>
      <c r="E49" s="142">
        <f>$D$54</f>
        <v>-3.7659999999999999E-2</v>
      </c>
      <c r="F49" s="142">
        <f>D49-E49</f>
        <v>-0.30693999999999999</v>
      </c>
      <c r="G49" s="81">
        <f>F49*F49</f>
        <v>9.4212163599999996E-2</v>
      </c>
      <c r="H49" s="78"/>
    </row>
    <row r="50" spans="2:8" ht="15" x14ac:dyDescent="0.2">
      <c r="B50" s="72"/>
      <c r="C50" s="49">
        <v>1975</v>
      </c>
      <c r="D50" s="142">
        <f>D10-E10</f>
        <v>0.31359999999999999</v>
      </c>
      <c r="E50" s="142">
        <f>$D$54</f>
        <v>-3.7659999999999999E-2</v>
      </c>
      <c r="F50" s="142">
        <f>D50-E50</f>
        <v>0.35126000000000002</v>
      </c>
      <c r="G50" s="81">
        <f>F50*F50</f>
        <v>0.12338358760000001</v>
      </c>
      <c r="H50" s="78"/>
    </row>
    <row r="51" spans="2:8" ht="15" x14ac:dyDescent="0.2">
      <c r="B51" s="72"/>
      <c r="C51" s="49">
        <v>1976</v>
      </c>
      <c r="D51" s="142">
        <f>D11-E11</f>
        <v>0.18860000000000002</v>
      </c>
      <c r="E51" s="142">
        <f>$D$54</f>
        <v>-3.7659999999999999E-2</v>
      </c>
      <c r="F51" s="142">
        <f>D51-E51</f>
        <v>0.22626000000000002</v>
      </c>
      <c r="G51" s="81">
        <f>F51*F51</f>
        <v>5.1193587600000007E-2</v>
      </c>
      <c r="H51" s="78"/>
    </row>
    <row r="52" spans="2:8" ht="15" x14ac:dyDescent="0.2">
      <c r="B52" s="72"/>
      <c r="C52" s="49">
        <v>1977</v>
      </c>
      <c r="D52" s="142">
        <f>D12-E12</f>
        <v>-0.12609999999999999</v>
      </c>
      <c r="E52" s="142">
        <f>$D$54</f>
        <v>-3.7659999999999999E-2</v>
      </c>
      <c r="F52" s="142">
        <f>D52-E52</f>
        <v>-8.8439999999999991E-2</v>
      </c>
      <c r="G52" s="81">
        <f>F52*F52</f>
        <v>7.821633599999999E-3</v>
      </c>
      <c r="H52" s="78"/>
    </row>
    <row r="53" spans="2:8" ht="15" x14ac:dyDescent="0.2">
      <c r="B53" s="72"/>
      <c r="C53" s="84" t="s">
        <v>38</v>
      </c>
      <c r="D53" s="142">
        <f>SUM(D48:D52)</f>
        <v>-0.1883</v>
      </c>
      <c r="E53" s="80"/>
      <c r="F53" s="80"/>
      <c r="G53" s="81">
        <f>SUM(G48:G52)</f>
        <v>0.30978595200000003</v>
      </c>
      <c r="H53" s="78"/>
    </row>
    <row r="54" spans="2:8" ht="15.75" x14ac:dyDescent="0.25">
      <c r="B54" s="72"/>
      <c r="C54" s="84" t="s">
        <v>23</v>
      </c>
      <c r="D54" s="85">
        <f>D53/5</f>
        <v>-3.7659999999999999E-2</v>
      </c>
      <c r="E54" s="80"/>
      <c r="F54" s="80"/>
      <c r="G54" s="81"/>
      <c r="H54" s="78"/>
    </row>
    <row r="55" spans="2:8" ht="15" x14ac:dyDescent="0.2">
      <c r="B55" s="72"/>
      <c r="C55" s="49"/>
      <c r="D55" s="49"/>
      <c r="E55" s="86"/>
      <c r="F55" s="86"/>
      <c r="G55" s="87"/>
      <c r="H55" s="78"/>
    </row>
    <row r="56" spans="2:8" ht="15" x14ac:dyDescent="0.2">
      <c r="B56" s="72"/>
      <c r="C56" s="84" t="s">
        <v>55</v>
      </c>
      <c r="D56" s="88">
        <f>G53/4</f>
        <v>7.7446488000000008E-2</v>
      </c>
      <c r="E56" s="86"/>
      <c r="F56" s="86"/>
      <c r="G56" s="87"/>
      <c r="H56" s="78"/>
    </row>
    <row r="57" spans="2:8" ht="15" x14ac:dyDescent="0.2">
      <c r="B57" s="72"/>
      <c r="C57" s="84"/>
      <c r="D57" s="49"/>
      <c r="E57" s="86"/>
      <c r="F57" s="86"/>
      <c r="G57" s="87"/>
      <c r="H57" s="78"/>
    </row>
    <row r="58" spans="2:8" ht="15.75" x14ac:dyDescent="0.25">
      <c r="B58" s="72"/>
      <c r="C58" s="84" t="s">
        <v>81</v>
      </c>
      <c r="D58" s="23">
        <f>SQRT(D56)</f>
        <v>0.27829209115603698</v>
      </c>
      <c r="E58" s="86"/>
      <c r="F58" s="86"/>
      <c r="G58" s="87"/>
      <c r="H58" s="78"/>
    </row>
    <row r="59" spans="2:8" ht="15" x14ac:dyDescent="0.2">
      <c r="B59" s="72"/>
      <c r="C59" s="84"/>
      <c r="D59" s="49"/>
      <c r="E59" s="86"/>
      <c r="F59" s="86"/>
      <c r="G59" s="87"/>
      <c r="H59" s="78"/>
    </row>
    <row r="60" spans="2:8" ht="15" x14ac:dyDescent="0.2">
      <c r="B60" s="143" t="s">
        <v>84</v>
      </c>
      <c r="C60" s="185" t="s">
        <v>85</v>
      </c>
      <c r="D60" s="185"/>
      <c r="E60" s="185"/>
      <c r="F60" s="185"/>
      <c r="G60" s="185"/>
      <c r="H60" s="78"/>
    </row>
    <row r="61" spans="2:8" ht="15" x14ac:dyDescent="0.2">
      <c r="B61" s="72"/>
      <c r="C61" s="185" t="s">
        <v>86</v>
      </c>
      <c r="D61" s="185"/>
      <c r="E61" s="185"/>
      <c r="F61" s="185"/>
      <c r="G61" s="185"/>
      <c r="H61" s="78"/>
    </row>
    <row r="62" spans="2:8" ht="15" x14ac:dyDescent="0.2">
      <c r="B62" s="72"/>
      <c r="C62" s="185" t="s">
        <v>87</v>
      </c>
      <c r="D62" s="185"/>
      <c r="E62" s="185"/>
      <c r="F62" s="185"/>
      <c r="G62" s="185"/>
      <c r="H62" s="78"/>
    </row>
    <row r="63" spans="2:8" ht="15" x14ac:dyDescent="0.2">
      <c r="B63" s="72"/>
      <c r="C63" s="185" t="s">
        <v>88</v>
      </c>
      <c r="D63" s="185"/>
      <c r="E63" s="185"/>
      <c r="F63" s="185"/>
      <c r="G63" s="185"/>
      <c r="H63" s="78"/>
    </row>
    <row r="64" spans="2:8" ht="15" x14ac:dyDescent="0.2">
      <c r="B64" s="72"/>
      <c r="C64" s="185" t="s">
        <v>89</v>
      </c>
      <c r="D64" s="185"/>
      <c r="E64" s="185"/>
      <c r="F64" s="185"/>
      <c r="G64" s="185"/>
      <c r="H64" s="78"/>
    </row>
    <row r="65" spans="2:8" ht="16.5" thickBot="1" x14ac:dyDescent="0.3">
      <c r="B65" s="89"/>
      <c r="C65" s="144"/>
      <c r="D65" s="145"/>
      <c r="E65" s="146"/>
      <c r="F65" s="146"/>
      <c r="G65" s="129"/>
      <c r="H65" s="94"/>
    </row>
  </sheetData>
  <mergeCells count="5">
    <mergeCell ref="C64:G64"/>
    <mergeCell ref="C60:G60"/>
    <mergeCell ref="C61:G61"/>
    <mergeCell ref="C62:G62"/>
    <mergeCell ref="C63:G63"/>
  </mergeCells>
  <phoneticPr fontId="0" type="noConversion"/>
  <pageMargins left="0.75" right="0.75" top="1" bottom="1" header="0.5" footer="0.5"/>
  <pageSetup scale="99" orientation="portrait" horizontalDpi="300" r:id="rId1"/>
  <headerFooter alignWithMargins="0"/>
  <colBreaks count="1" manualBreakCount="1">
    <brk id="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/>
  </sheetViews>
  <sheetFormatPr defaultRowHeight="12.75" x14ac:dyDescent="0.2"/>
  <cols>
    <col min="2" max="2" width="3.28515625" customWidth="1"/>
    <col min="3" max="3" width="29.7109375" customWidth="1"/>
    <col min="4" max="4" width="18.28515625" customWidth="1"/>
    <col min="5" max="5" width="3.7109375" customWidth="1"/>
  </cols>
  <sheetData>
    <row r="1" spans="1:9" ht="18" x14ac:dyDescent="0.25">
      <c r="A1" s="1"/>
      <c r="B1" s="1"/>
      <c r="C1" s="46" t="s">
        <v>0</v>
      </c>
      <c r="D1" s="1"/>
      <c r="E1" s="1"/>
      <c r="F1" s="1"/>
      <c r="G1" s="1"/>
      <c r="H1" s="1"/>
      <c r="I1" s="1"/>
    </row>
    <row r="2" spans="1:9" ht="15" x14ac:dyDescent="0.2">
      <c r="A2" s="1"/>
      <c r="B2" s="1"/>
      <c r="C2" s="1" t="s">
        <v>32</v>
      </c>
      <c r="D2" s="1"/>
      <c r="E2" s="1"/>
      <c r="F2" s="1"/>
      <c r="G2" s="1"/>
      <c r="H2" s="1"/>
      <c r="I2" s="1"/>
    </row>
    <row r="3" spans="1:9" ht="15" x14ac:dyDescent="0.2">
      <c r="A3" s="1"/>
      <c r="B3" s="1"/>
      <c r="C3" s="1"/>
      <c r="D3" s="1"/>
      <c r="E3" s="1"/>
      <c r="F3" s="1"/>
      <c r="G3" s="1"/>
      <c r="H3" s="1"/>
      <c r="I3" s="1"/>
    </row>
    <row r="4" spans="1:9" ht="15" x14ac:dyDescent="0.2">
      <c r="A4" s="1"/>
      <c r="B4" s="1"/>
      <c r="C4" s="2" t="s">
        <v>2</v>
      </c>
      <c r="D4" s="1"/>
      <c r="E4" s="1"/>
      <c r="F4" s="1"/>
      <c r="G4" s="1"/>
      <c r="H4" s="1"/>
      <c r="I4" s="1"/>
    </row>
    <row r="5" spans="1:9" ht="15.75" thickBot="1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" x14ac:dyDescent="0.2">
      <c r="A6" s="1"/>
      <c r="B6" s="3"/>
      <c r="C6" s="4"/>
      <c r="D6" s="4"/>
      <c r="E6" s="5"/>
      <c r="F6" s="1"/>
      <c r="G6" s="1"/>
      <c r="H6" s="1"/>
      <c r="I6" s="1"/>
    </row>
    <row r="7" spans="1:9" ht="15" x14ac:dyDescent="0.2">
      <c r="A7" s="1"/>
      <c r="B7" s="6"/>
      <c r="C7" s="7" t="s">
        <v>120</v>
      </c>
      <c r="D7" s="157">
        <v>1000</v>
      </c>
      <c r="E7" s="8"/>
      <c r="F7" s="1"/>
      <c r="G7" s="1"/>
      <c r="H7" s="1"/>
      <c r="I7" s="1"/>
    </row>
    <row r="8" spans="1:9" ht="15" x14ac:dyDescent="0.2">
      <c r="A8" s="1"/>
      <c r="B8" s="6"/>
      <c r="C8" s="7" t="s">
        <v>121</v>
      </c>
      <c r="D8" s="155">
        <v>50</v>
      </c>
      <c r="E8" s="8"/>
      <c r="F8" s="1"/>
      <c r="G8" s="1"/>
      <c r="H8" s="1"/>
      <c r="I8" s="1"/>
    </row>
    <row r="9" spans="1:9" ht="15" x14ac:dyDescent="0.2">
      <c r="A9" s="1"/>
      <c r="B9" s="6"/>
      <c r="C9" s="7" t="s">
        <v>122</v>
      </c>
      <c r="D9" s="156">
        <v>324000</v>
      </c>
      <c r="E9" s="8"/>
      <c r="F9" s="1"/>
      <c r="G9" s="1"/>
      <c r="H9" s="1"/>
      <c r="I9" s="1"/>
    </row>
    <row r="10" spans="1:9" ht="15.75" thickBot="1" x14ac:dyDescent="0.25">
      <c r="A10" s="1"/>
      <c r="B10" s="9"/>
      <c r="C10" s="10"/>
      <c r="D10" s="10"/>
      <c r="E10" s="11"/>
      <c r="F10" s="1"/>
      <c r="G10" s="1"/>
      <c r="H10" s="1"/>
      <c r="I10" s="1"/>
    </row>
    <row r="11" spans="1:9" ht="15" x14ac:dyDescent="0.2">
      <c r="A11" s="1"/>
      <c r="B11" s="1"/>
      <c r="C11" s="1"/>
      <c r="D11" s="1"/>
      <c r="E11" s="1"/>
      <c r="F11" s="1"/>
      <c r="G11" s="1"/>
      <c r="H11" s="1"/>
      <c r="I11" s="1"/>
    </row>
    <row r="12" spans="1:9" ht="15" x14ac:dyDescent="0.2">
      <c r="A12" s="1"/>
      <c r="B12" s="1"/>
      <c r="C12" s="2" t="s">
        <v>3</v>
      </c>
      <c r="D12" s="1"/>
      <c r="E12" s="1"/>
      <c r="F12" s="1"/>
      <c r="G12" s="1"/>
      <c r="H12" s="1"/>
      <c r="I12" s="1"/>
    </row>
    <row r="13" spans="1:9" ht="15.75" thickBot="1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ht="15" x14ac:dyDescent="0.2">
      <c r="A14" s="1"/>
      <c r="B14" s="12"/>
      <c r="C14" s="13"/>
      <c r="D14" s="13"/>
      <c r="E14" s="14"/>
      <c r="F14" s="1"/>
      <c r="G14" s="1"/>
      <c r="H14" s="1"/>
      <c r="I14" s="1"/>
    </row>
    <row r="15" spans="1:9" ht="15.75" x14ac:dyDescent="0.25">
      <c r="A15" s="1"/>
      <c r="B15" s="15"/>
      <c r="C15" s="16" t="s">
        <v>108</v>
      </c>
      <c r="D15" s="25">
        <f>((D9/D7)^(1/D8))-1</f>
        <v>0.12256345636113419</v>
      </c>
      <c r="E15" s="17"/>
      <c r="F15" s="1"/>
      <c r="G15" s="1"/>
      <c r="H15" s="1"/>
      <c r="I15" s="1"/>
    </row>
    <row r="16" spans="1:9" ht="15.75" thickBot="1" x14ac:dyDescent="0.25">
      <c r="A16" s="1"/>
      <c r="B16" s="18"/>
      <c r="C16" s="19"/>
      <c r="D16" s="19"/>
      <c r="E16" s="20"/>
      <c r="F16" s="1"/>
      <c r="G16" s="1"/>
      <c r="H16" s="1"/>
      <c r="I16" s="1"/>
    </row>
    <row r="17" spans="1:9" ht="15" x14ac:dyDescent="0.2">
      <c r="A17" s="1"/>
      <c r="B17" s="1"/>
      <c r="C17" s="1"/>
      <c r="D17" s="1"/>
      <c r="E17" s="1"/>
      <c r="F17" s="1"/>
      <c r="G17" s="1"/>
      <c r="H17" s="1"/>
      <c r="I17" s="1"/>
    </row>
    <row r="18" spans="1:9" ht="15" x14ac:dyDescent="0.2">
      <c r="A18" s="1"/>
      <c r="B18" s="1"/>
      <c r="C18" s="1"/>
      <c r="D18" s="1"/>
      <c r="E18" s="1"/>
      <c r="F18" s="1"/>
      <c r="G18" s="1"/>
      <c r="H18" s="1"/>
      <c r="I18" s="1"/>
    </row>
    <row r="19" spans="1:9" ht="15" x14ac:dyDescent="0.2">
      <c r="A19" s="1"/>
      <c r="B19" s="1"/>
      <c r="C19" s="1"/>
      <c r="D19" s="1"/>
      <c r="E19" s="1"/>
      <c r="F19" s="1"/>
      <c r="G19" s="1"/>
      <c r="H19" s="1"/>
      <c r="I19" s="1"/>
    </row>
    <row r="20" spans="1:9" ht="15" x14ac:dyDescent="0.2">
      <c r="A20" s="1"/>
      <c r="B20" s="1"/>
      <c r="C20" s="1"/>
      <c r="D20" s="1"/>
      <c r="E20" s="1"/>
      <c r="F20" s="1"/>
      <c r="G20" s="1"/>
      <c r="H20" s="1"/>
      <c r="I20" s="1"/>
    </row>
    <row r="21" spans="1:9" ht="15" x14ac:dyDescent="0.2">
      <c r="A21" s="1"/>
      <c r="B21" s="1"/>
      <c r="C21" s="1"/>
      <c r="D21" s="1"/>
      <c r="E21" s="1"/>
      <c r="F21" s="1"/>
      <c r="G21" s="1"/>
      <c r="H21" s="1"/>
      <c r="I21" s="1"/>
    </row>
    <row r="22" spans="1:9" ht="15" x14ac:dyDescent="0.2">
      <c r="A22" s="1"/>
      <c r="B22" s="1"/>
      <c r="C22" s="1"/>
      <c r="D22" s="1"/>
      <c r="E22" s="1"/>
      <c r="F22" s="1"/>
      <c r="G22" s="1"/>
      <c r="H22" s="1"/>
      <c r="I22" s="1"/>
    </row>
    <row r="23" spans="1:9" ht="15" x14ac:dyDescent="0.2">
      <c r="A23" s="1"/>
      <c r="B23" s="1"/>
      <c r="C23" s="1"/>
      <c r="D23" s="1"/>
      <c r="E23" s="1"/>
      <c r="F23" s="1"/>
      <c r="G23" s="1"/>
      <c r="H23" s="1"/>
      <c r="I23" s="1"/>
    </row>
    <row r="24" spans="1:9" ht="15" x14ac:dyDescent="0.2">
      <c r="A24" s="1"/>
      <c r="B24" s="1"/>
      <c r="C24" s="1"/>
      <c r="D24" s="1"/>
      <c r="E24" s="1"/>
      <c r="F24" s="1"/>
      <c r="G24" s="1"/>
      <c r="H24" s="1"/>
      <c r="I24" s="1"/>
    </row>
    <row r="25" spans="1:9" ht="15" x14ac:dyDescent="0.2">
      <c r="A25" s="1"/>
      <c r="B25" s="1"/>
      <c r="C25" s="1"/>
      <c r="D25" s="1"/>
      <c r="E25" s="1"/>
      <c r="F25" s="1"/>
      <c r="G25" s="1"/>
      <c r="H25" s="1"/>
      <c r="I25" s="1"/>
    </row>
    <row r="26" spans="1:9" ht="15" x14ac:dyDescent="0.2">
      <c r="A26" s="1"/>
      <c r="B26" s="1"/>
      <c r="C26" s="1"/>
      <c r="D26" s="1"/>
      <c r="E26" s="1"/>
      <c r="F26" s="1"/>
      <c r="G26" s="1"/>
      <c r="H26" s="1"/>
      <c r="I26" s="1"/>
    </row>
    <row r="27" spans="1:9" ht="15" x14ac:dyDescent="0.2">
      <c r="A27" s="1"/>
      <c r="B27" s="1"/>
      <c r="C27" s="1"/>
      <c r="D27" s="1"/>
      <c r="E27" s="1"/>
      <c r="F27" s="1"/>
      <c r="G27" s="1"/>
      <c r="H27" s="1"/>
      <c r="I27" s="1"/>
    </row>
    <row r="28" spans="1:9" ht="15" x14ac:dyDescent="0.2">
      <c r="A28" s="1"/>
      <c r="B28" s="1"/>
      <c r="C28" s="1"/>
      <c r="D28" s="1"/>
      <c r="E28" s="1"/>
      <c r="F28" s="1"/>
      <c r="G28" s="1"/>
      <c r="H28" s="1"/>
      <c r="I28" s="1"/>
    </row>
    <row r="29" spans="1:9" ht="15" x14ac:dyDescent="0.2">
      <c r="A29" s="1"/>
      <c r="B29" s="1"/>
      <c r="C29" s="1"/>
      <c r="D29" s="1"/>
      <c r="E29" s="1"/>
      <c r="F29" s="1"/>
      <c r="G29" s="1"/>
      <c r="H29" s="1"/>
      <c r="I29" s="1"/>
    </row>
    <row r="30" spans="1:9" ht="15" x14ac:dyDescent="0.2">
      <c r="A30" s="1"/>
      <c r="B30" s="1"/>
      <c r="C30" s="1"/>
      <c r="D30" s="1"/>
      <c r="E30" s="1"/>
      <c r="F30" s="1"/>
      <c r="G30" s="1"/>
      <c r="H30" s="1"/>
      <c r="I30" s="1"/>
    </row>
    <row r="31" spans="1:9" ht="15" x14ac:dyDescent="0.2">
      <c r="A31" s="1"/>
      <c r="B31" s="1"/>
      <c r="C31" s="1"/>
      <c r="D31" s="1"/>
      <c r="E31" s="1"/>
      <c r="F31" s="1"/>
      <c r="G31" s="1"/>
      <c r="H31" s="1"/>
      <c r="I31" s="1"/>
    </row>
    <row r="32" spans="1:9" ht="15" x14ac:dyDescent="0.2">
      <c r="A32" s="1"/>
      <c r="B32" s="1"/>
      <c r="C32" s="1"/>
      <c r="D32" s="1"/>
      <c r="E32" s="1"/>
      <c r="F32" s="1"/>
      <c r="G32" s="1"/>
      <c r="H32" s="1"/>
      <c r="I32" s="1"/>
    </row>
    <row r="33" spans="1:9" ht="15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ht="15" x14ac:dyDescent="0.2">
      <c r="A34" s="1"/>
      <c r="B34" s="1"/>
      <c r="C34" s="1"/>
      <c r="D34" s="1"/>
      <c r="E34" s="1"/>
      <c r="F34" s="1"/>
      <c r="G34" s="1"/>
      <c r="H34" s="1"/>
      <c r="I34" s="1"/>
    </row>
  </sheetData>
  <phoneticPr fontId="25" type="noConversion"/>
  <pageMargins left="0.75" right="0.75" top="1" bottom="1" header="0.5" footer="0.5"/>
  <pageSetup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/>
  </sheetViews>
  <sheetFormatPr defaultRowHeight="12.75" x14ac:dyDescent="0.2"/>
  <cols>
    <col min="2" max="2" width="3.28515625" customWidth="1"/>
    <col min="3" max="3" width="29.7109375" customWidth="1"/>
    <col min="4" max="4" width="18.28515625" customWidth="1"/>
    <col min="5" max="5" width="3.7109375" customWidth="1"/>
  </cols>
  <sheetData>
    <row r="1" spans="1:9" ht="18" x14ac:dyDescent="0.25">
      <c r="A1" s="1"/>
      <c r="B1" s="1"/>
      <c r="C1" s="46" t="s">
        <v>0</v>
      </c>
      <c r="D1" s="1"/>
      <c r="E1" s="1"/>
      <c r="F1" s="1"/>
      <c r="G1" s="1"/>
      <c r="H1" s="1"/>
      <c r="I1" s="1"/>
    </row>
    <row r="2" spans="1:9" ht="15" x14ac:dyDescent="0.2">
      <c r="A2" s="1"/>
      <c r="B2" s="1"/>
      <c r="C2" s="1" t="s">
        <v>33</v>
      </c>
      <c r="D2" s="1"/>
      <c r="E2" s="1"/>
      <c r="F2" s="1"/>
      <c r="G2" s="1"/>
      <c r="H2" s="1"/>
      <c r="I2" s="1"/>
    </row>
    <row r="3" spans="1:9" ht="15" x14ac:dyDescent="0.2">
      <c r="A3" s="1"/>
      <c r="B3" s="1"/>
      <c r="C3" s="1"/>
      <c r="D3" s="1"/>
      <c r="E3" s="1"/>
      <c r="F3" s="1"/>
      <c r="G3" s="1"/>
      <c r="H3" s="1"/>
      <c r="I3" s="1"/>
    </row>
    <row r="4" spans="1:9" ht="15" x14ac:dyDescent="0.2">
      <c r="A4" s="1"/>
      <c r="B4" s="1"/>
      <c r="C4" s="2" t="s">
        <v>2</v>
      </c>
      <c r="D4" s="1"/>
      <c r="E4" s="1"/>
      <c r="F4" s="1"/>
      <c r="G4" s="1"/>
      <c r="H4" s="1"/>
      <c r="I4" s="1"/>
    </row>
    <row r="5" spans="1:9" ht="15.75" thickBot="1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" x14ac:dyDescent="0.2">
      <c r="A6" s="1"/>
      <c r="B6" s="3"/>
      <c r="C6" s="4"/>
      <c r="D6" s="4"/>
      <c r="E6" s="5"/>
      <c r="F6" s="1"/>
      <c r="G6" s="1"/>
      <c r="H6" s="1"/>
      <c r="I6" s="1"/>
    </row>
    <row r="7" spans="1:9" ht="15" x14ac:dyDescent="0.2">
      <c r="A7" s="1"/>
      <c r="B7" s="6"/>
      <c r="C7" s="7" t="s">
        <v>94</v>
      </c>
      <c r="D7" s="26">
        <v>0.126</v>
      </c>
      <c r="E7" s="8"/>
      <c r="F7" s="1"/>
      <c r="G7" s="1"/>
      <c r="H7" s="1"/>
      <c r="I7" s="1"/>
    </row>
    <row r="8" spans="1:9" ht="15" x14ac:dyDescent="0.2">
      <c r="A8" s="1"/>
      <c r="B8" s="6"/>
      <c r="C8" s="7" t="s">
        <v>123</v>
      </c>
      <c r="D8" s="147">
        <v>40</v>
      </c>
      <c r="E8" s="8"/>
      <c r="F8" s="1"/>
      <c r="G8" s="1"/>
      <c r="H8" s="1"/>
      <c r="I8" s="1"/>
    </row>
    <row r="9" spans="1:9" ht="15" x14ac:dyDescent="0.2">
      <c r="A9" s="1"/>
      <c r="B9" s="6"/>
      <c r="C9" s="7" t="s">
        <v>108</v>
      </c>
      <c r="D9" s="26">
        <v>0.1024</v>
      </c>
      <c r="E9" s="8"/>
      <c r="F9" s="1"/>
      <c r="G9" s="1"/>
      <c r="H9" s="1"/>
      <c r="I9" s="1"/>
    </row>
    <row r="10" spans="1:9" ht="15" x14ac:dyDescent="0.2">
      <c r="A10" s="1"/>
      <c r="B10" s="6"/>
      <c r="C10" s="7" t="s">
        <v>124</v>
      </c>
      <c r="D10" s="155">
        <v>20</v>
      </c>
      <c r="E10" s="8"/>
      <c r="F10" s="1"/>
      <c r="G10" s="1"/>
      <c r="H10" s="1"/>
      <c r="I10" s="1"/>
    </row>
    <row r="11" spans="1:9" ht="15.75" thickBot="1" x14ac:dyDescent="0.25">
      <c r="A11" s="1"/>
      <c r="B11" s="9"/>
      <c r="C11" s="10"/>
      <c r="D11" s="10"/>
      <c r="E11" s="11"/>
      <c r="F11" s="1"/>
      <c r="G11" s="1"/>
      <c r="H11" s="1"/>
      <c r="I11" s="1"/>
    </row>
    <row r="12" spans="1:9" ht="15" x14ac:dyDescent="0.2">
      <c r="A12" s="1"/>
      <c r="B12" s="1"/>
      <c r="C12" s="1"/>
      <c r="D12" s="1"/>
      <c r="E12" s="1"/>
      <c r="F12" s="1"/>
      <c r="G12" s="1"/>
      <c r="H12" s="1"/>
      <c r="I12" s="1"/>
    </row>
    <row r="13" spans="1:9" ht="15" x14ac:dyDescent="0.2">
      <c r="A13" s="1"/>
      <c r="B13" s="1"/>
      <c r="C13" s="2" t="s">
        <v>3</v>
      </c>
      <c r="D13" s="1"/>
      <c r="E13" s="1"/>
      <c r="F13" s="1"/>
      <c r="G13" s="1"/>
      <c r="H13" s="1"/>
      <c r="I13" s="1"/>
    </row>
    <row r="14" spans="1:9" ht="15.75" thickBot="1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15" x14ac:dyDescent="0.2">
      <c r="A15" s="1"/>
      <c r="B15" s="12"/>
      <c r="C15" s="13"/>
      <c r="D15" s="13"/>
      <c r="E15" s="14"/>
      <c r="F15" s="1"/>
      <c r="G15" s="1"/>
      <c r="H15" s="1"/>
      <c r="I15" s="1"/>
    </row>
    <row r="16" spans="1:9" ht="16.5" customHeight="1" x14ac:dyDescent="0.25">
      <c r="A16" s="1"/>
      <c r="B16" s="15"/>
      <c r="C16" s="16" t="s">
        <v>125</v>
      </c>
      <c r="D16" s="25">
        <f>(((D10-1)/(D8-1))*D9)+(((D8-D10)/(D8-1))*D7)</f>
        <v>0.1145025641025641</v>
      </c>
      <c r="E16" s="17"/>
      <c r="F16" s="1"/>
      <c r="G16" s="1"/>
      <c r="H16" s="1"/>
      <c r="I16" s="1"/>
    </row>
    <row r="17" spans="1:9" ht="15.75" thickBot="1" x14ac:dyDescent="0.25">
      <c r="A17" s="1"/>
      <c r="B17" s="18"/>
      <c r="C17" s="19"/>
      <c r="D17" s="19"/>
      <c r="E17" s="20"/>
      <c r="F17" s="1"/>
      <c r="G17" s="1"/>
      <c r="H17" s="1"/>
      <c r="I17" s="1"/>
    </row>
    <row r="18" spans="1:9" ht="15" x14ac:dyDescent="0.2">
      <c r="A18" s="1"/>
      <c r="B18" s="1"/>
      <c r="C18" s="1"/>
      <c r="D18" s="1"/>
      <c r="E18" s="1"/>
      <c r="F18" s="1"/>
      <c r="G18" s="1"/>
      <c r="H18" s="1"/>
      <c r="I18" s="1"/>
    </row>
    <row r="19" spans="1:9" ht="15" x14ac:dyDescent="0.2">
      <c r="A19" s="1"/>
      <c r="B19" s="1"/>
      <c r="C19" s="1"/>
      <c r="D19" s="1"/>
      <c r="E19" s="1"/>
      <c r="F19" s="1"/>
      <c r="G19" s="1"/>
      <c r="H19" s="1"/>
      <c r="I19" s="1"/>
    </row>
    <row r="20" spans="1:9" ht="15" x14ac:dyDescent="0.2">
      <c r="A20" s="1"/>
      <c r="B20" s="1"/>
      <c r="C20" s="1"/>
      <c r="D20" s="1"/>
      <c r="E20" s="1"/>
      <c r="F20" s="1"/>
      <c r="G20" s="1"/>
      <c r="H20" s="1"/>
      <c r="I20" s="1"/>
    </row>
    <row r="21" spans="1:9" ht="15" x14ac:dyDescent="0.2">
      <c r="A21" s="1"/>
      <c r="B21" s="1"/>
      <c r="C21" s="1"/>
      <c r="D21" s="1"/>
      <c r="E21" s="1"/>
      <c r="F21" s="1"/>
      <c r="G21" s="1"/>
      <c r="H21" s="1"/>
      <c r="I21" s="1"/>
    </row>
    <row r="22" spans="1:9" ht="15" x14ac:dyDescent="0.2">
      <c r="A22" s="1"/>
      <c r="B22" s="1"/>
      <c r="C22" s="1"/>
      <c r="D22" s="1"/>
      <c r="E22" s="1"/>
      <c r="F22" s="1"/>
      <c r="G22" s="1"/>
      <c r="H22" s="1"/>
      <c r="I22" s="1"/>
    </row>
    <row r="23" spans="1:9" ht="15" x14ac:dyDescent="0.2">
      <c r="A23" s="1"/>
      <c r="B23" s="1"/>
      <c r="C23" s="1"/>
      <c r="D23" s="1"/>
      <c r="E23" s="1"/>
      <c r="F23" s="1"/>
      <c r="G23" s="1"/>
      <c r="H23" s="1"/>
      <c r="I23" s="1"/>
    </row>
    <row r="24" spans="1:9" ht="15" x14ac:dyDescent="0.2">
      <c r="A24" s="1"/>
      <c r="B24" s="1"/>
      <c r="C24" s="1"/>
      <c r="D24" s="1"/>
      <c r="E24" s="1"/>
      <c r="F24" s="1"/>
      <c r="G24" s="1"/>
      <c r="H24" s="1"/>
      <c r="I24" s="1"/>
    </row>
    <row r="25" spans="1:9" ht="15" x14ac:dyDescent="0.2">
      <c r="A25" s="1"/>
      <c r="B25" s="1"/>
      <c r="C25" s="1"/>
      <c r="D25" s="1"/>
      <c r="E25" s="1"/>
      <c r="F25" s="1"/>
      <c r="G25" s="1"/>
      <c r="H25" s="1"/>
      <c r="I25" s="1"/>
    </row>
    <row r="26" spans="1:9" ht="15" x14ac:dyDescent="0.2">
      <c r="A26" s="1"/>
      <c r="B26" s="1"/>
      <c r="C26" s="1"/>
      <c r="D26" s="1"/>
      <c r="E26" s="1"/>
      <c r="F26" s="1"/>
      <c r="G26" s="1"/>
      <c r="H26" s="1"/>
      <c r="I26" s="1"/>
    </row>
    <row r="27" spans="1:9" ht="15" x14ac:dyDescent="0.2">
      <c r="A27" s="1"/>
      <c r="B27" s="1"/>
      <c r="C27" s="1"/>
      <c r="D27" s="1"/>
      <c r="E27" s="1"/>
      <c r="F27" s="1"/>
      <c r="G27" s="1"/>
      <c r="H27" s="1"/>
      <c r="I27" s="1"/>
    </row>
    <row r="28" spans="1:9" ht="15" x14ac:dyDescent="0.2">
      <c r="A28" s="1"/>
      <c r="B28" s="1"/>
      <c r="C28" s="1"/>
      <c r="D28" s="1"/>
      <c r="E28" s="1"/>
      <c r="F28" s="1"/>
      <c r="G28" s="1"/>
      <c r="H28" s="1"/>
      <c r="I28" s="1"/>
    </row>
    <row r="29" spans="1:9" ht="15" x14ac:dyDescent="0.2">
      <c r="A29" s="1"/>
      <c r="B29" s="1"/>
      <c r="C29" s="1"/>
      <c r="D29" s="1"/>
      <c r="E29" s="1"/>
      <c r="F29" s="1"/>
      <c r="G29" s="1"/>
      <c r="H29" s="1"/>
      <c r="I29" s="1"/>
    </row>
    <row r="30" spans="1:9" ht="15" x14ac:dyDescent="0.2">
      <c r="A30" s="1"/>
      <c r="B30" s="1"/>
      <c r="C30" s="1"/>
      <c r="D30" s="1"/>
      <c r="E30" s="1"/>
      <c r="F30" s="1"/>
      <c r="G30" s="1"/>
      <c r="H30" s="1"/>
      <c r="I30" s="1"/>
    </row>
    <row r="31" spans="1:9" ht="15" x14ac:dyDescent="0.2">
      <c r="A31" s="1"/>
      <c r="B31" s="1"/>
      <c r="C31" s="1"/>
      <c r="D31" s="1"/>
      <c r="E31" s="1"/>
      <c r="F31" s="1"/>
      <c r="G31" s="1"/>
      <c r="H31" s="1"/>
      <c r="I31" s="1"/>
    </row>
    <row r="32" spans="1:9" ht="15" x14ac:dyDescent="0.2">
      <c r="A32" s="1"/>
      <c r="B32" s="1"/>
      <c r="C32" s="1"/>
      <c r="D32" s="1"/>
      <c r="E32" s="1"/>
      <c r="F32" s="1"/>
      <c r="G32" s="1"/>
      <c r="H32" s="1"/>
      <c r="I32" s="1"/>
    </row>
    <row r="33" spans="1:9" ht="15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ht="15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ht="15" x14ac:dyDescent="0.2">
      <c r="A35" s="1"/>
      <c r="B35" s="1"/>
      <c r="C35" s="1"/>
      <c r="D35" s="1"/>
      <c r="E35" s="1"/>
      <c r="F35" s="1"/>
      <c r="G35" s="1"/>
      <c r="H35" s="1"/>
      <c r="I35" s="1"/>
    </row>
  </sheetData>
  <phoneticPr fontId="25" type="noConversion"/>
  <pageMargins left="0.75" right="0.75" top="1" bottom="1" header="0.5" footer="0.5"/>
  <pageSetup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/>
  </sheetViews>
  <sheetFormatPr defaultRowHeight="12.75" x14ac:dyDescent="0.2"/>
  <cols>
    <col min="2" max="2" width="3.28515625" customWidth="1"/>
    <col min="3" max="3" width="29.7109375" customWidth="1"/>
    <col min="4" max="4" width="18.28515625" customWidth="1"/>
    <col min="5" max="5" width="3.7109375" customWidth="1"/>
  </cols>
  <sheetData>
    <row r="1" spans="1:9" ht="18" x14ac:dyDescent="0.25">
      <c r="A1" s="1"/>
      <c r="B1" s="1"/>
      <c r="C1" s="46" t="s">
        <v>0</v>
      </c>
      <c r="D1" s="1"/>
      <c r="E1" s="1"/>
      <c r="F1" s="1"/>
      <c r="G1" s="1"/>
      <c r="H1" s="1"/>
      <c r="I1" s="1"/>
    </row>
    <row r="2" spans="1:9" ht="15" x14ac:dyDescent="0.2">
      <c r="A2" s="1"/>
      <c r="B2" s="1"/>
      <c r="C2" s="1" t="s">
        <v>34</v>
      </c>
      <c r="D2" s="1"/>
      <c r="E2" s="1"/>
      <c r="F2" s="1"/>
      <c r="G2" s="1"/>
      <c r="H2" s="1"/>
      <c r="I2" s="1"/>
    </row>
    <row r="3" spans="1:9" ht="15" x14ac:dyDescent="0.2">
      <c r="A3" s="1"/>
      <c r="B3" s="1"/>
      <c r="C3" s="1"/>
      <c r="D3" s="1"/>
      <c r="E3" s="1"/>
      <c r="F3" s="1"/>
      <c r="G3" s="1"/>
      <c r="H3" s="1"/>
      <c r="I3" s="1"/>
    </row>
    <row r="4" spans="1:9" ht="15" x14ac:dyDescent="0.2">
      <c r="A4" s="1"/>
      <c r="B4" s="1"/>
      <c r="C4" s="2" t="s">
        <v>2</v>
      </c>
      <c r="D4" s="1"/>
      <c r="E4" s="1"/>
      <c r="F4" s="1"/>
      <c r="G4" s="1"/>
      <c r="H4" s="1"/>
      <c r="I4" s="1"/>
    </row>
    <row r="5" spans="1:9" ht="15.75" thickBot="1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" x14ac:dyDescent="0.2">
      <c r="A6" s="1"/>
      <c r="B6" s="3"/>
      <c r="C6" s="4"/>
      <c r="D6" s="4"/>
      <c r="E6" s="5"/>
      <c r="F6" s="1"/>
      <c r="G6" s="1"/>
      <c r="H6" s="1"/>
      <c r="I6" s="1"/>
    </row>
    <row r="7" spans="1:9" ht="15" x14ac:dyDescent="0.2">
      <c r="A7" s="1"/>
      <c r="B7" s="6"/>
      <c r="C7" s="7" t="s">
        <v>120</v>
      </c>
      <c r="D7" s="164">
        <v>1</v>
      </c>
      <c r="E7" s="8"/>
      <c r="F7" s="1"/>
      <c r="G7" s="1"/>
      <c r="H7" s="1"/>
      <c r="I7" s="1"/>
    </row>
    <row r="8" spans="1:9" ht="15" x14ac:dyDescent="0.2">
      <c r="A8" s="1"/>
      <c r="B8" s="6"/>
      <c r="C8" s="7" t="s">
        <v>75</v>
      </c>
      <c r="D8" s="164">
        <v>21997.360000000001</v>
      </c>
      <c r="E8" s="8"/>
      <c r="F8" s="1"/>
      <c r="G8" s="1"/>
      <c r="H8" s="1"/>
      <c r="I8" s="1"/>
    </row>
    <row r="9" spans="1:9" ht="15" x14ac:dyDescent="0.2">
      <c r="A9" s="1"/>
      <c r="B9" s="6"/>
      <c r="C9" s="7" t="s">
        <v>80</v>
      </c>
      <c r="D9" s="164">
        <v>3247.5</v>
      </c>
      <c r="E9" s="8"/>
      <c r="F9" s="1"/>
      <c r="G9" s="1"/>
      <c r="H9" s="1"/>
      <c r="I9" s="1"/>
    </row>
    <row r="10" spans="1:9" ht="15" x14ac:dyDescent="0.2">
      <c r="A10" s="1"/>
      <c r="B10" s="6"/>
      <c r="C10" s="7" t="s">
        <v>126</v>
      </c>
      <c r="D10" s="164">
        <v>112.14</v>
      </c>
      <c r="E10" s="8"/>
      <c r="F10" s="1"/>
      <c r="G10" s="1"/>
      <c r="H10" s="1"/>
      <c r="I10" s="1"/>
    </row>
    <row r="11" spans="1:9" ht="15" x14ac:dyDescent="0.2">
      <c r="A11" s="1"/>
      <c r="B11" s="6"/>
      <c r="C11" s="7" t="s">
        <v>11</v>
      </c>
      <c r="D11" s="164">
        <v>22.39</v>
      </c>
      <c r="E11" s="8"/>
      <c r="F11" s="1"/>
      <c r="G11" s="1"/>
      <c r="H11" s="1"/>
      <c r="I11" s="1"/>
    </row>
    <row r="12" spans="1:9" ht="15" x14ac:dyDescent="0.2">
      <c r="A12" s="1"/>
      <c r="B12" s="6"/>
      <c r="C12" s="7" t="s">
        <v>127</v>
      </c>
      <c r="D12" s="164">
        <v>12.83</v>
      </c>
      <c r="E12" s="8"/>
      <c r="F12" s="1"/>
      <c r="G12" s="1"/>
      <c r="H12" s="1"/>
      <c r="I12" s="1"/>
    </row>
    <row r="13" spans="1:9" ht="15" x14ac:dyDescent="0.2">
      <c r="A13" s="1"/>
      <c r="B13" s="6"/>
      <c r="C13" s="7" t="s">
        <v>121</v>
      </c>
      <c r="D13" s="155">
        <v>87</v>
      </c>
      <c r="E13" s="8"/>
      <c r="F13" s="1"/>
      <c r="G13" s="1"/>
      <c r="H13" s="1"/>
      <c r="I13" s="1"/>
    </row>
    <row r="14" spans="1:9" ht="15.75" thickBot="1" x14ac:dyDescent="0.25">
      <c r="A14" s="1"/>
      <c r="B14" s="9"/>
      <c r="C14" s="10"/>
      <c r="D14" s="10"/>
      <c r="E14" s="11"/>
      <c r="F14" s="1"/>
      <c r="G14" s="1"/>
      <c r="H14" s="1"/>
      <c r="I14" s="1"/>
    </row>
    <row r="15" spans="1:9" ht="15" x14ac:dyDescent="0.2">
      <c r="A15" s="1"/>
      <c r="B15" s="1"/>
      <c r="C15" s="1"/>
      <c r="D15" s="1"/>
      <c r="E15" s="1"/>
      <c r="F15" s="1"/>
      <c r="G15" s="1"/>
      <c r="H15" s="1"/>
      <c r="I15" s="1"/>
    </row>
    <row r="16" spans="1:9" ht="15" x14ac:dyDescent="0.2">
      <c r="A16" s="1"/>
      <c r="B16" s="1"/>
      <c r="C16" s="2" t="s">
        <v>3</v>
      </c>
      <c r="D16" s="1"/>
      <c r="E16" s="1"/>
      <c r="F16" s="1"/>
      <c r="G16" s="1"/>
      <c r="H16" s="1"/>
      <c r="I16" s="1"/>
    </row>
    <row r="17" spans="1:9" ht="15.75" thickBot="1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ht="15" x14ac:dyDescent="0.2">
      <c r="A18" s="1"/>
      <c r="B18" s="12"/>
      <c r="C18" s="13"/>
      <c r="D18" s="13"/>
      <c r="E18" s="14"/>
      <c r="F18" s="1"/>
      <c r="G18" s="1"/>
      <c r="H18" s="1"/>
      <c r="I18" s="1"/>
    </row>
    <row r="19" spans="1:9" ht="15.75" x14ac:dyDescent="0.25">
      <c r="A19" s="1"/>
      <c r="B19" s="15"/>
      <c r="C19" s="16" t="s">
        <v>75</v>
      </c>
      <c r="D19" s="25">
        <f>((D8/$D$7)^(1/$D$13))-1</f>
        <v>0.12179191418664126</v>
      </c>
      <c r="E19" s="17"/>
      <c r="F19" s="1"/>
      <c r="G19" s="1"/>
      <c r="H19" s="1"/>
      <c r="I19" s="1"/>
    </row>
    <row r="20" spans="1:9" ht="15.75" x14ac:dyDescent="0.25">
      <c r="A20" s="1"/>
      <c r="B20" s="15"/>
      <c r="C20" s="16" t="s">
        <v>80</v>
      </c>
      <c r="D20" s="25">
        <f>((D9/$D$7)^(1/$D$13))-1</f>
        <v>9.7394133058296584E-2</v>
      </c>
      <c r="E20" s="17"/>
      <c r="F20" s="1"/>
      <c r="G20" s="1"/>
      <c r="H20" s="1"/>
      <c r="I20" s="1"/>
    </row>
    <row r="21" spans="1:9" ht="15.75" x14ac:dyDescent="0.25">
      <c r="A21" s="1"/>
      <c r="B21" s="15"/>
      <c r="C21" s="16" t="s">
        <v>126</v>
      </c>
      <c r="D21" s="25">
        <f>((D10/$D$7)^(1/$D$13))-1</f>
        <v>5.5748483122775028E-2</v>
      </c>
      <c r="E21" s="17"/>
      <c r="F21" s="1"/>
      <c r="G21" s="1"/>
      <c r="H21" s="1"/>
      <c r="I21" s="1"/>
    </row>
    <row r="22" spans="1:9" ht="15.75" x14ac:dyDescent="0.25">
      <c r="A22" s="1"/>
      <c r="B22" s="15"/>
      <c r="C22" s="16" t="s">
        <v>11</v>
      </c>
      <c r="D22" s="25">
        <f>((D11/$D$7)^(1/$D$13))-1</f>
        <v>3.6377231211653038E-2</v>
      </c>
      <c r="E22" s="17"/>
      <c r="F22" s="1"/>
      <c r="G22" s="1"/>
      <c r="H22" s="1"/>
      <c r="I22" s="1"/>
    </row>
    <row r="23" spans="1:9" ht="15.75" x14ac:dyDescent="0.25">
      <c r="A23" s="1"/>
      <c r="B23" s="15"/>
      <c r="C23" s="16" t="s">
        <v>127</v>
      </c>
      <c r="D23" s="25">
        <f>((D12/$D$7)^(1/$D$13))-1</f>
        <v>2.9765262328608877E-2</v>
      </c>
      <c r="E23" s="17"/>
      <c r="F23" s="1"/>
      <c r="G23" s="1"/>
      <c r="H23" s="1"/>
      <c r="I23" s="1"/>
    </row>
    <row r="24" spans="1:9" ht="15.75" thickBot="1" x14ac:dyDescent="0.25">
      <c r="A24" s="1"/>
      <c r="B24" s="18"/>
      <c r="C24" s="19"/>
      <c r="D24" s="19"/>
      <c r="E24" s="20"/>
      <c r="F24" s="1"/>
      <c r="G24" s="1"/>
      <c r="H24" s="1"/>
      <c r="I24" s="1"/>
    </row>
    <row r="25" spans="1:9" ht="15" x14ac:dyDescent="0.2">
      <c r="A25" s="1"/>
      <c r="B25" s="1"/>
      <c r="C25" s="1"/>
      <c r="D25" s="1"/>
      <c r="E25" s="1"/>
      <c r="F25" s="1"/>
      <c r="G25" s="1"/>
      <c r="H25" s="1"/>
      <c r="I25" s="1"/>
    </row>
    <row r="26" spans="1:9" ht="15" x14ac:dyDescent="0.2">
      <c r="A26" s="1"/>
      <c r="B26" s="1"/>
      <c r="C26" s="1"/>
      <c r="D26" s="1"/>
      <c r="E26" s="1"/>
      <c r="F26" s="1"/>
      <c r="G26" s="1"/>
      <c r="H26" s="1"/>
      <c r="I26" s="1"/>
    </row>
    <row r="27" spans="1:9" ht="15" x14ac:dyDescent="0.2">
      <c r="A27" s="1"/>
      <c r="B27" s="1"/>
      <c r="C27" s="1"/>
      <c r="D27" s="1"/>
      <c r="E27" s="1"/>
      <c r="F27" s="1"/>
      <c r="G27" s="1"/>
      <c r="H27" s="1"/>
      <c r="I27" s="1"/>
    </row>
    <row r="28" spans="1:9" ht="15" x14ac:dyDescent="0.2">
      <c r="A28" s="1"/>
      <c r="B28" s="1"/>
      <c r="C28" s="1"/>
      <c r="D28" s="1"/>
      <c r="E28" s="1"/>
      <c r="F28" s="1"/>
      <c r="G28" s="1"/>
      <c r="H28" s="1"/>
      <c r="I28" s="1"/>
    </row>
    <row r="29" spans="1:9" ht="15" x14ac:dyDescent="0.2">
      <c r="A29" s="1"/>
      <c r="B29" s="1"/>
      <c r="C29" s="1"/>
      <c r="D29" s="1"/>
      <c r="E29" s="1"/>
      <c r="F29" s="1"/>
      <c r="G29" s="1"/>
      <c r="H29" s="1"/>
      <c r="I29" s="1"/>
    </row>
    <row r="30" spans="1:9" ht="15" x14ac:dyDescent="0.2">
      <c r="A30" s="1"/>
      <c r="B30" s="1"/>
      <c r="C30" s="1"/>
      <c r="D30" s="1"/>
      <c r="E30" s="1"/>
      <c r="F30" s="1"/>
      <c r="G30" s="1"/>
      <c r="H30" s="1"/>
      <c r="I30" s="1"/>
    </row>
    <row r="31" spans="1:9" ht="15" x14ac:dyDescent="0.2">
      <c r="A31" s="1"/>
      <c r="B31" s="1"/>
      <c r="C31" s="1"/>
      <c r="D31" s="1"/>
      <c r="E31" s="1"/>
      <c r="F31" s="1"/>
      <c r="G31" s="1"/>
      <c r="H31" s="1"/>
      <c r="I31" s="1"/>
    </row>
    <row r="32" spans="1:9" ht="15" x14ac:dyDescent="0.2">
      <c r="A32" s="1"/>
      <c r="B32" s="1"/>
      <c r="C32" s="1"/>
      <c r="D32" s="1"/>
      <c r="E32" s="1"/>
      <c r="F32" s="1"/>
      <c r="G32" s="1"/>
      <c r="H32" s="1"/>
      <c r="I32" s="1"/>
    </row>
    <row r="33" spans="1:9" ht="15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ht="15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ht="15" x14ac:dyDescent="0.2">
      <c r="A35" s="1"/>
      <c r="B35" s="1"/>
      <c r="C35" s="1"/>
      <c r="D35" s="1"/>
      <c r="E35" s="1"/>
      <c r="F35" s="1"/>
      <c r="G35" s="1"/>
      <c r="H35" s="1"/>
      <c r="I35" s="1"/>
    </row>
    <row r="36" spans="1:9" ht="15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9" ht="15" x14ac:dyDescent="0.2">
      <c r="A37" s="1"/>
      <c r="B37" s="1"/>
      <c r="C37" s="1"/>
      <c r="D37" s="1"/>
      <c r="E37" s="1"/>
      <c r="F37" s="1"/>
      <c r="G37" s="1"/>
      <c r="H37" s="1"/>
      <c r="I37" s="1"/>
    </row>
    <row r="38" spans="1:9" ht="15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9" ht="15" x14ac:dyDescent="0.2">
      <c r="A39" s="1"/>
      <c r="B39" s="1"/>
      <c r="C39" s="1"/>
      <c r="D39" s="1"/>
      <c r="E39" s="1"/>
      <c r="F39" s="1"/>
      <c r="G39" s="1"/>
      <c r="H39" s="1"/>
      <c r="I39" s="1"/>
    </row>
    <row r="40" spans="1:9" ht="15" x14ac:dyDescent="0.2">
      <c r="A40" s="1"/>
      <c r="B40" s="1"/>
      <c r="C40" s="1"/>
      <c r="D40" s="1"/>
      <c r="E40" s="1"/>
      <c r="F40" s="1"/>
      <c r="G40" s="1"/>
      <c r="H40" s="1"/>
      <c r="I40" s="1"/>
    </row>
    <row r="41" spans="1:9" ht="15" x14ac:dyDescent="0.2">
      <c r="A41" s="1"/>
      <c r="B41" s="1"/>
      <c r="C41" s="1"/>
      <c r="D41" s="1"/>
      <c r="E41" s="1"/>
      <c r="F41" s="1"/>
      <c r="G41" s="1"/>
      <c r="H41" s="1"/>
      <c r="I41" s="1"/>
    </row>
    <row r="42" spans="1:9" ht="15" x14ac:dyDescent="0.2">
      <c r="A42" s="1"/>
      <c r="B42" s="1"/>
      <c r="C42" s="1"/>
      <c r="D42" s="1"/>
      <c r="E42" s="1"/>
      <c r="F42" s="1"/>
      <c r="G42" s="1"/>
      <c r="H42" s="1"/>
      <c r="I42" s="1"/>
    </row>
  </sheetData>
  <phoneticPr fontId="25" type="noConversion"/>
  <pageMargins left="0.75" right="0.75" top="1" bottom="1" header="0.5" footer="0.5"/>
  <pageSetup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5"/>
  <dimension ref="B1:E21"/>
  <sheetViews>
    <sheetView workbookViewId="0"/>
  </sheetViews>
  <sheetFormatPr defaultRowHeight="12.75" x14ac:dyDescent="0.2"/>
  <cols>
    <col min="2" max="2" width="3.140625" customWidth="1"/>
    <col min="3" max="3" width="22.5703125" customWidth="1"/>
    <col min="4" max="4" width="14.28515625" customWidth="1"/>
    <col min="5" max="5" width="3.140625" customWidth="1"/>
  </cols>
  <sheetData>
    <row r="1" spans="2:5" ht="18" x14ac:dyDescent="0.25">
      <c r="C1" s="46" t="s">
        <v>0</v>
      </c>
      <c r="D1" s="46"/>
    </row>
    <row r="2" spans="2:5" ht="15" x14ac:dyDescent="0.2">
      <c r="C2" s="51" t="s">
        <v>35</v>
      </c>
      <c r="D2" s="51"/>
    </row>
    <row r="4" spans="2:5" ht="15" x14ac:dyDescent="0.2">
      <c r="C4" s="2" t="s">
        <v>52</v>
      </c>
      <c r="D4" s="2"/>
    </row>
    <row r="5" spans="2:5" ht="15.75" thickBot="1" x14ac:dyDescent="0.25">
      <c r="C5" s="52"/>
      <c r="D5" s="52"/>
    </row>
    <row r="6" spans="2:5" ht="15" x14ac:dyDescent="0.2">
      <c r="B6" s="54"/>
      <c r="C6" s="55"/>
      <c r="D6" s="55"/>
      <c r="E6" s="149"/>
    </row>
    <row r="7" spans="2:5" ht="15" x14ac:dyDescent="0.2">
      <c r="B7" s="58"/>
      <c r="C7" s="59" t="s">
        <v>20</v>
      </c>
      <c r="D7" s="59" t="s">
        <v>110</v>
      </c>
      <c r="E7" s="60"/>
    </row>
    <row r="8" spans="2:5" ht="15" x14ac:dyDescent="0.2">
      <c r="B8" s="58"/>
      <c r="C8" s="62">
        <v>1</v>
      </c>
      <c r="D8" s="63">
        <v>-0.09</v>
      </c>
      <c r="E8" s="60"/>
    </row>
    <row r="9" spans="2:5" ht="15" x14ac:dyDescent="0.2">
      <c r="B9" s="58"/>
      <c r="C9" s="62">
        <v>2</v>
      </c>
      <c r="D9" s="63">
        <v>0.17</v>
      </c>
      <c r="E9" s="60"/>
    </row>
    <row r="10" spans="2:5" ht="15" x14ac:dyDescent="0.2">
      <c r="B10" s="58"/>
      <c r="C10" s="62">
        <v>3</v>
      </c>
      <c r="D10" s="63">
        <v>0.09</v>
      </c>
      <c r="E10" s="60"/>
    </row>
    <row r="11" spans="2:5" ht="15" x14ac:dyDescent="0.2">
      <c r="B11" s="58"/>
      <c r="C11" s="62">
        <v>4</v>
      </c>
      <c r="D11" s="63">
        <v>0.14000000000000001</v>
      </c>
      <c r="E11" s="60"/>
    </row>
    <row r="12" spans="2:5" ht="15" x14ac:dyDescent="0.2">
      <c r="B12" s="58"/>
      <c r="C12" s="62">
        <v>5</v>
      </c>
      <c r="D12" s="63">
        <v>-0.04</v>
      </c>
      <c r="E12" s="60"/>
    </row>
    <row r="13" spans="2:5" ht="15.75" thickBot="1" x14ac:dyDescent="0.25">
      <c r="B13" s="64"/>
      <c r="C13" s="65"/>
      <c r="D13" s="65"/>
      <c r="E13" s="150"/>
    </row>
    <row r="14" spans="2:5" ht="15" x14ac:dyDescent="0.2">
      <c r="C14" s="51"/>
      <c r="D14" s="51"/>
    </row>
    <row r="15" spans="2:5" ht="15" x14ac:dyDescent="0.2">
      <c r="C15" s="2" t="s">
        <v>53</v>
      </c>
      <c r="D15" s="2"/>
    </row>
    <row r="16" spans="2:5" ht="15.75" thickBot="1" x14ac:dyDescent="0.25">
      <c r="C16" s="52"/>
      <c r="D16" s="52"/>
    </row>
    <row r="17" spans="2:5" ht="15" x14ac:dyDescent="0.2">
      <c r="B17" s="67"/>
      <c r="C17" s="68"/>
      <c r="D17" s="68"/>
      <c r="E17" s="71"/>
    </row>
    <row r="18" spans="2:5" ht="15.75" x14ac:dyDescent="0.25">
      <c r="B18" s="72"/>
      <c r="C18" s="122" t="s">
        <v>94</v>
      </c>
      <c r="D18" s="25">
        <f>AVERAGE(D8:D12)</f>
        <v>5.4000000000000013E-2</v>
      </c>
      <c r="E18" s="78"/>
    </row>
    <row r="19" spans="2:5" ht="15" x14ac:dyDescent="0.2">
      <c r="B19" s="72"/>
      <c r="C19" s="122"/>
      <c r="D19" s="49"/>
      <c r="E19" s="78"/>
    </row>
    <row r="20" spans="2:5" ht="15.75" x14ac:dyDescent="0.25">
      <c r="B20" s="72"/>
      <c r="C20" s="122" t="s">
        <v>108</v>
      </c>
      <c r="D20" s="25">
        <f>(((1+D8)*(1+D9)*(1+D10)*(1+D11)*(1+D12))^(1/5))-1</f>
        <v>4.8977003317709933E-2</v>
      </c>
      <c r="E20" s="78"/>
    </row>
    <row r="21" spans="2:5" ht="15.75" thickBot="1" x14ac:dyDescent="0.25">
      <c r="B21" s="89"/>
      <c r="C21" s="90"/>
      <c r="D21" s="90"/>
      <c r="E21" s="9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8"/>
  <sheetViews>
    <sheetView workbookViewId="0"/>
  </sheetViews>
  <sheetFormatPr defaultRowHeight="12.75" x14ac:dyDescent="0.2"/>
  <cols>
    <col min="2" max="2" width="3.28515625" customWidth="1"/>
    <col min="3" max="3" width="19.5703125" customWidth="1"/>
    <col min="4" max="4" width="19.7109375" customWidth="1"/>
    <col min="5" max="5" width="3.28515625" customWidth="1"/>
  </cols>
  <sheetData>
    <row r="1" spans="1:15" ht="18" x14ac:dyDescent="0.25">
      <c r="A1" s="1"/>
      <c r="B1" s="1"/>
      <c r="C1" s="46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 x14ac:dyDescent="0.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x14ac:dyDescent="0.2">
      <c r="A4" s="1"/>
      <c r="B4" s="1"/>
      <c r="C4" s="2" t="s">
        <v>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 x14ac:dyDescent="0.2">
      <c r="A6" s="1"/>
      <c r="B6" s="3"/>
      <c r="C6" s="4"/>
      <c r="D6" s="4"/>
      <c r="E6" s="5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x14ac:dyDescent="0.2">
      <c r="A7" s="1"/>
      <c r="B7" s="6"/>
      <c r="C7" s="7" t="s">
        <v>4</v>
      </c>
      <c r="D7" s="32">
        <v>100</v>
      </c>
      <c r="E7" s="8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x14ac:dyDescent="0.2">
      <c r="A8" s="1"/>
      <c r="B8" s="6"/>
      <c r="C8" s="7" t="s">
        <v>5</v>
      </c>
      <c r="D8" s="21">
        <v>37</v>
      </c>
      <c r="E8" s="8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" x14ac:dyDescent="0.2">
      <c r="A9" s="1"/>
      <c r="B9" s="6"/>
      <c r="C9" s="7" t="s">
        <v>6</v>
      </c>
      <c r="D9" s="21">
        <v>0.28000000000000003</v>
      </c>
      <c r="E9" s="8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" x14ac:dyDescent="0.2">
      <c r="A10" s="1"/>
      <c r="B10" s="6"/>
      <c r="C10" s="7" t="s">
        <v>7</v>
      </c>
      <c r="D10" s="21">
        <v>41</v>
      </c>
      <c r="E10" s="8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.75" thickBot="1" x14ac:dyDescent="0.25">
      <c r="A11" s="1"/>
      <c r="B11" s="9"/>
      <c r="C11" s="10"/>
      <c r="D11" s="10"/>
      <c r="E11" s="1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" x14ac:dyDescent="0.2">
      <c r="A13" s="1"/>
      <c r="B13" s="1"/>
      <c r="C13" s="2" t="s">
        <v>3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.75" thickBo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" x14ac:dyDescent="0.2">
      <c r="A15" s="1"/>
      <c r="B15" s="12"/>
      <c r="C15" s="13"/>
      <c r="D15" s="13"/>
      <c r="E15" s="14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.75" x14ac:dyDescent="0.25">
      <c r="A16" s="1"/>
      <c r="B16" s="15"/>
      <c r="C16" s="16" t="s">
        <v>39</v>
      </c>
      <c r="D16" s="31">
        <f>D7*(D10+D9-D8)</f>
        <v>428.00000000000011</v>
      </c>
      <c r="E16" s="17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" x14ac:dyDescent="0.2">
      <c r="A17" s="1"/>
      <c r="B17" s="15"/>
      <c r="C17" s="16"/>
      <c r="D17" s="16"/>
      <c r="E17" s="17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" x14ac:dyDescent="0.2">
      <c r="A18" s="1"/>
      <c r="B18" s="15"/>
      <c r="C18" s="184" t="s">
        <v>40</v>
      </c>
      <c r="D18" s="184"/>
      <c r="E18" s="17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" x14ac:dyDescent="0.2">
      <c r="A19" s="1"/>
      <c r="B19" s="15"/>
      <c r="C19" s="184" t="s">
        <v>41</v>
      </c>
      <c r="D19" s="184"/>
      <c r="E19" s="17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" x14ac:dyDescent="0.2">
      <c r="A20" s="1"/>
      <c r="B20" s="15"/>
      <c r="C20" s="184" t="s">
        <v>42</v>
      </c>
      <c r="D20" s="184"/>
      <c r="E20" s="17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 x14ac:dyDescent="0.2">
      <c r="A21" s="1"/>
      <c r="B21" s="15"/>
      <c r="C21" s="184" t="s">
        <v>43</v>
      </c>
      <c r="D21" s="184"/>
      <c r="E21" s="17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 x14ac:dyDescent="0.2">
      <c r="A22" s="1"/>
      <c r="B22" s="15"/>
      <c r="C22" s="184" t="s">
        <v>111</v>
      </c>
      <c r="D22" s="184"/>
      <c r="E22" s="17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x14ac:dyDescent="0.2">
      <c r="A23" s="1"/>
      <c r="B23" s="15"/>
      <c r="C23" s="184" t="s">
        <v>44</v>
      </c>
      <c r="D23" s="184"/>
      <c r="E23" s="17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.75" thickBot="1" x14ac:dyDescent="0.25">
      <c r="A24" s="1"/>
      <c r="B24" s="18"/>
      <c r="C24" s="19"/>
      <c r="D24" s="19"/>
      <c r="E24" s="20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ht="1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ht="1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1:15" ht="1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1:15" ht="1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1:15" ht="1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1:15" ht="1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1:15" ht="1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1:15" ht="1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1:15" ht="1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1:15" ht="1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1:15" ht="1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1:15" ht="1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1:15" ht="1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1:15" ht="1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1:15" ht="1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1:15" ht="1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1:15" ht="1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1:15" ht="1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1:15" ht="1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1:15" ht="1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1:15" ht="1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1:15" ht="1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1:15" ht="1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1:15" ht="1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1:15" ht="1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1:15" ht="1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1:15" ht="1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1:15" ht="1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1:15" ht="1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1:15" ht="1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1:15" ht="1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1:15" ht="1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1:15" ht="1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1:15" ht="1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1:15" ht="1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1:15" ht="1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1:15" ht="1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1:15" ht="1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1:15" ht="1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1:15" ht="1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1:15" ht="1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  <row r="592" spans="1:15" ht="1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</row>
    <row r="593" spans="1:15" ht="1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</row>
    <row r="594" spans="1:15" ht="1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</row>
    <row r="595" spans="1:15" ht="1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</row>
    <row r="596" spans="1:15" ht="1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</row>
    <row r="597" spans="1:15" ht="1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</row>
    <row r="598" spans="1:15" ht="1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</row>
    <row r="599" spans="1:15" ht="1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</row>
    <row r="600" spans="1:15" ht="1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</row>
    <row r="601" spans="1:15" ht="1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</row>
    <row r="602" spans="1:15" ht="1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</row>
    <row r="603" spans="1:15" ht="1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</row>
    <row r="604" spans="1:15" ht="1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</row>
    <row r="605" spans="1:15" ht="1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</row>
    <row r="606" spans="1:15" ht="1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</row>
    <row r="607" spans="1:15" ht="1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</row>
    <row r="608" spans="1:15" ht="1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</row>
    <row r="609" spans="1:15" ht="1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</row>
    <row r="610" spans="1:15" ht="1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</row>
    <row r="611" spans="1:15" ht="1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</row>
    <row r="612" spans="1:15" ht="1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</row>
    <row r="613" spans="1:15" ht="1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</row>
    <row r="614" spans="1:15" ht="1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</row>
    <row r="615" spans="1:15" ht="1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</row>
    <row r="616" spans="1:15" ht="1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</row>
    <row r="617" spans="1:15" ht="1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</row>
    <row r="618" spans="1:15" ht="1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</row>
    <row r="619" spans="1:15" ht="1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</row>
    <row r="620" spans="1:15" ht="1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</row>
    <row r="621" spans="1:15" ht="1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</row>
    <row r="622" spans="1:15" ht="1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</row>
    <row r="623" spans="1:15" ht="1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</row>
    <row r="624" spans="1:15" ht="1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</row>
    <row r="625" spans="1:15" ht="1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</row>
    <row r="626" spans="1:15" ht="1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</row>
    <row r="627" spans="1:15" ht="1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</row>
    <row r="628" spans="1:15" ht="1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</row>
    <row r="629" spans="1:15" ht="1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</row>
    <row r="630" spans="1:15" ht="1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</row>
    <row r="631" spans="1:15" ht="1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</row>
    <row r="632" spans="1:15" ht="1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</row>
    <row r="633" spans="1:15" ht="1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</row>
    <row r="634" spans="1:15" ht="1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</row>
    <row r="635" spans="1:15" ht="1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</row>
    <row r="636" spans="1:15" ht="1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</row>
    <row r="637" spans="1:15" ht="1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</row>
    <row r="638" spans="1:15" ht="1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</row>
    <row r="639" spans="1:15" ht="1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</row>
    <row r="640" spans="1:15" ht="1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</row>
    <row r="641" spans="1:15" ht="1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</row>
    <row r="642" spans="1:15" ht="1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</row>
    <row r="643" spans="1:15" ht="1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</row>
    <row r="644" spans="1:15" ht="1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</row>
    <row r="645" spans="1:15" ht="1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</row>
    <row r="646" spans="1:15" ht="1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</row>
    <row r="647" spans="1:15" ht="1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</row>
    <row r="648" spans="1:15" ht="1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</row>
    <row r="649" spans="1:15" ht="1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</row>
    <row r="650" spans="1:15" ht="1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</row>
    <row r="651" spans="1:15" ht="1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</row>
    <row r="652" spans="1:15" ht="1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</row>
    <row r="653" spans="1:15" ht="1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</row>
    <row r="654" spans="1:15" ht="1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</row>
    <row r="655" spans="1:15" ht="1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</row>
    <row r="656" spans="1:15" ht="1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</row>
    <row r="657" spans="1:15" ht="1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</row>
    <row r="658" spans="1:15" ht="1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</row>
    <row r="659" spans="1:15" ht="1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</row>
    <row r="660" spans="1:15" ht="1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</row>
    <row r="661" spans="1:15" ht="1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</row>
    <row r="662" spans="1:15" ht="1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</row>
    <row r="663" spans="1:15" ht="1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</row>
    <row r="664" spans="1:15" ht="1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</row>
    <row r="665" spans="1:15" ht="1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</row>
    <row r="666" spans="1:15" ht="1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</row>
    <row r="667" spans="1:15" ht="1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</row>
    <row r="668" spans="1:15" ht="1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</row>
    <row r="669" spans="1:15" ht="1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</row>
    <row r="670" spans="1:15" ht="1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</row>
    <row r="671" spans="1:15" ht="1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</row>
    <row r="672" spans="1:15" ht="1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</row>
    <row r="673" spans="1:15" ht="1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</row>
    <row r="674" spans="1:15" ht="1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</row>
    <row r="675" spans="1:15" ht="1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</row>
    <row r="676" spans="1:15" ht="1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</row>
    <row r="677" spans="1:15" ht="1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</row>
    <row r="678" spans="1:15" ht="1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</row>
    <row r="679" spans="1:15" ht="1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</row>
    <row r="680" spans="1:15" ht="1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</row>
    <row r="681" spans="1:15" ht="1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</row>
    <row r="682" spans="1:15" ht="1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</row>
    <row r="683" spans="1:15" ht="1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</row>
    <row r="684" spans="1:15" ht="1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</row>
    <row r="685" spans="1:15" ht="1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</row>
    <row r="686" spans="1:15" ht="1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</row>
    <row r="687" spans="1:15" ht="1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</row>
    <row r="688" spans="1:15" ht="1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</row>
    <row r="689" spans="1:15" ht="1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</row>
    <row r="690" spans="1:15" ht="1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</row>
    <row r="691" spans="1:15" ht="1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</row>
    <row r="692" spans="1:15" ht="1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</row>
    <row r="693" spans="1:15" ht="1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</row>
    <row r="694" spans="1:15" ht="1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</row>
    <row r="695" spans="1:15" ht="1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</row>
    <row r="696" spans="1:15" ht="1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</row>
    <row r="697" spans="1:15" ht="1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</row>
    <row r="698" spans="1:15" ht="1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</row>
    <row r="699" spans="1:15" ht="1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</row>
    <row r="700" spans="1:15" ht="1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</row>
    <row r="701" spans="1:15" ht="1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</row>
    <row r="702" spans="1:15" ht="1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</row>
    <row r="703" spans="1:15" ht="1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</row>
    <row r="704" spans="1:15" ht="1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</row>
    <row r="705" spans="1:15" ht="1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</row>
    <row r="706" spans="1:15" ht="1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</row>
    <row r="707" spans="1:15" ht="1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</row>
    <row r="708" spans="1:15" ht="1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</row>
    <row r="709" spans="1:15" ht="1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</row>
    <row r="710" spans="1:15" ht="1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</row>
    <row r="711" spans="1:15" ht="1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</row>
    <row r="712" spans="1:15" ht="1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</row>
    <row r="713" spans="1:15" ht="1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</row>
    <row r="714" spans="1:15" ht="1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</row>
    <row r="715" spans="1:15" ht="1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</row>
    <row r="716" spans="1:15" ht="1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</row>
    <row r="717" spans="1:15" ht="1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</row>
    <row r="718" spans="1:15" ht="1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</row>
    <row r="719" spans="1:15" ht="1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</row>
    <row r="720" spans="1:15" ht="1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</row>
    <row r="721" spans="1:15" ht="1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</row>
    <row r="722" spans="1:15" ht="1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</row>
    <row r="723" spans="1:15" ht="1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</row>
    <row r="724" spans="1:15" ht="1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</row>
    <row r="725" spans="1:15" ht="1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</row>
    <row r="726" spans="1:15" ht="1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</row>
    <row r="727" spans="1:15" ht="1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</row>
    <row r="728" spans="1:15" ht="1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</row>
    <row r="729" spans="1:15" ht="1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</row>
    <row r="730" spans="1:15" ht="1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</row>
    <row r="731" spans="1:15" ht="1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</row>
    <row r="732" spans="1:15" ht="1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</row>
    <row r="733" spans="1:15" ht="1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</row>
    <row r="734" spans="1:15" ht="1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</row>
    <row r="735" spans="1:15" ht="1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</row>
    <row r="736" spans="1:15" ht="1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</row>
    <row r="737" spans="1:15" ht="1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</row>
    <row r="738" spans="1:15" ht="1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</row>
    <row r="739" spans="1:15" ht="1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</row>
    <row r="740" spans="1:15" ht="1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</row>
    <row r="741" spans="1:15" ht="1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</row>
    <row r="742" spans="1:15" ht="1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</row>
    <row r="743" spans="1:15" ht="1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</row>
    <row r="744" spans="1:15" ht="1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</row>
    <row r="745" spans="1:15" ht="1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</row>
    <row r="746" spans="1:15" ht="1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</row>
    <row r="747" spans="1:15" ht="1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</row>
    <row r="748" spans="1:15" ht="1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</row>
    <row r="749" spans="1:15" ht="1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</row>
    <row r="750" spans="1:15" ht="1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</row>
    <row r="751" spans="1:15" ht="1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</row>
    <row r="752" spans="1:15" ht="1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</row>
    <row r="753" spans="1:15" ht="1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</row>
    <row r="754" spans="1:15" ht="1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</row>
    <row r="755" spans="1:15" ht="1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</row>
    <row r="756" spans="1:15" ht="1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</row>
    <row r="757" spans="1:15" ht="1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</row>
    <row r="758" spans="1:15" ht="1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</row>
    <row r="759" spans="1:15" ht="1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</row>
    <row r="760" spans="1:15" ht="1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</row>
    <row r="761" spans="1:15" ht="1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</row>
    <row r="762" spans="1:15" ht="1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</row>
    <row r="763" spans="1:15" ht="1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</row>
    <row r="764" spans="1:15" ht="15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</row>
    <row r="765" spans="1:15" ht="15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</row>
    <row r="766" spans="1:15" ht="15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</row>
    <row r="767" spans="1:15" ht="15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</row>
    <row r="768" spans="1:15" ht="15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</row>
  </sheetData>
  <mergeCells count="6">
    <mergeCell ref="C22:D22"/>
    <mergeCell ref="C23:D23"/>
    <mergeCell ref="C18:D18"/>
    <mergeCell ref="C19:D19"/>
    <mergeCell ref="C20:D20"/>
    <mergeCell ref="C21:D21"/>
  </mergeCells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7"/>
  <dimension ref="B1:G29"/>
  <sheetViews>
    <sheetView workbookViewId="0"/>
  </sheetViews>
  <sheetFormatPr defaultRowHeight="12.75" x14ac:dyDescent="0.2"/>
  <cols>
    <col min="2" max="2" width="3.140625" customWidth="1"/>
    <col min="3" max="3" width="20" customWidth="1"/>
    <col min="4" max="4" width="15.85546875" customWidth="1"/>
    <col min="5" max="6" width="14.28515625" customWidth="1"/>
    <col min="7" max="7" width="3.140625" customWidth="1"/>
  </cols>
  <sheetData>
    <row r="1" spans="2:7" ht="18" x14ac:dyDescent="0.25">
      <c r="C1" s="46" t="s">
        <v>0</v>
      </c>
      <c r="D1" s="46"/>
    </row>
    <row r="2" spans="2:7" ht="15" x14ac:dyDescent="0.2">
      <c r="C2" s="1" t="s">
        <v>131</v>
      </c>
      <c r="D2" s="51"/>
    </row>
    <row r="4" spans="2:7" ht="15" x14ac:dyDescent="0.2">
      <c r="C4" s="2" t="s">
        <v>52</v>
      </c>
      <c r="D4" s="2"/>
      <c r="E4" s="51"/>
      <c r="F4" s="51"/>
    </row>
    <row r="5" spans="2:7" ht="15.75" thickBot="1" x14ac:dyDescent="0.25">
      <c r="C5" s="52"/>
      <c r="D5" s="52"/>
      <c r="E5" s="53"/>
      <c r="F5" s="51"/>
    </row>
    <row r="6" spans="2:7" ht="15" x14ac:dyDescent="0.2">
      <c r="B6" s="54"/>
      <c r="C6" s="55"/>
      <c r="D6" s="55"/>
      <c r="E6" s="95"/>
      <c r="F6" s="95"/>
      <c r="G6" s="149"/>
    </row>
    <row r="7" spans="2:7" ht="15" x14ac:dyDescent="0.2">
      <c r="B7" s="58"/>
      <c r="C7" s="59" t="s">
        <v>20</v>
      </c>
      <c r="D7" s="59" t="s">
        <v>112</v>
      </c>
      <c r="E7" s="96" t="s">
        <v>113</v>
      </c>
      <c r="F7" s="59"/>
      <c r="G7" s="60"/>
    </row>
    <row r="8" spans="2:7" ht="15" x14ac:dyDescent="0.2">
      <c r="B8" s="58"/>
      <c r="C8" s="62">
        <v>0</v>
      </c>
      <c r="D8" s="151">
        <v>13.25</v>
      </c>
      <c r="E8" s="151"/>
      <c r="F8" s="63"/>
      <c r="G8" s="60"/>
    </row>
    <row r="9" spans="2:7" ht="15" x14ac:dyDescent="0.2">
      <c r="B9" s="58"/>
      <c r="C9" s="62">
        <v>1</v>
      </c>
      <c r="D9" s="151">
        <v>15.61</v>
      </c>
      <c r="E9" s="151">
        <v>0.15</v>
      </c>
      <c r="F9" s="63"/>
      <c r="G9" s="60"/>
    </row>
    <row r="10" spans="2:7" ht="15" x14ac:dyDescent="0.2">
      <c r="B10" s="58"/>
      <c r="C10" s="62">
        <v>2</v>
      </c>
      <c r="D10" s="151">
        <v>16.72</v>
      </c>
      <c r="E10" s="151">
        <v>0.18</v>
      </c>
      <c r="F10" s="63"/>
      <c r="G10" s="60"/>
    </row>
    <row r="11" spans="2:7" ht="15" x14ac:dyDescent="0.2">
      <c r="B11" s="58"/>
      <c r="C11" s="62">
        <v>3</v>
      </c>
      <c r="D11" s="151">
        <v>15.18</v>
      </c>
      <c r="E11" s="151">
        <v>0.2</v>
      </c>
      <c r="F11" s="63"/>
      <c r="G11" s="60"/>
    </row>
    <row r="12" spans="2:7" ht="15" x14ac:dyDescent="0.2">
      <c r="B12" s="58"/>
      <c r="C12" s="62">
        <v>4</v>
      </c>
      <c r="D12" s="151">
        <v>17.12</v>
      </c>
      <c r="E12" s="151">
        <v>0.24</v>
      </c>
      <c r="F12" s="63"/>
      <c r="G12" s="60"/>
    </row>
    <row r="13" spans="2:7" ht="15" x14ac:dyDescent="0.2">
      <c r="B13" s="58"/>
      <c r="C13" s="62">
        <v>5</v>
      </c>
      <c r="D13" s="151">
        <v>20.43</v>
      </c>
      <c r="E13" s="171">
        <v>0.28000000000000003</v>
      </c>
      <c r="F13" s="63"/>
      <c r="G13" s="60"/>
    </row>
    <row r="14" spans="2:7" ht="15.75" thickBot="1" x14ac:dyDescent="0.25">
      <c r="B14" s="64"/>
      <c r="C14" s="65"/>
      <c r="D14" s="65"/>
      <c r="E14" s="65"/>
      <c r="F14" s="65"/>
      <c r="G14" s="150"/>
    </row>
    <row r="15" spans="2:7" ht="15" x14ac:dyDescent="0.2">
      <c r="C15" s="51"/>
      <c r="D15" s="51"/>
      <c r="E15" s="51"/>
      <c r="F15" s="51"/>
    </row>
    <row r="16" spans="2:7" ht="15" x14ac:dyDescent="0.2">
      <c r="C16" s="2" t="s">
        <v>53</v>
      </c>
      <c r="D16" s="2"/>
      <c r="E16" s="51"/>
      <c r="F16" s="51"/>
    </row>
    <row r="17" spans="2:7" ht="15.75" thickBot="1" x14ac:dyDescent="0.25">
      <c r="C17" s="52"/>
      <c r="D17" s="52"/>
      <c r="E17" s="51"/>
      <c r="F17" s="51"/>
    </row>
    <row r="18" spans="2:7" ht="15" x14ac:dyDescent="0.2">
      <c r="B18" s="67"/>
      <c r="C18" s="68"/>
      <c r="D18" s="68"/>
      <c r="E18" s="69"/>
      <c r="F18" s="69"/>
      <c r="G18" s="71"/>
    </row>
    <row r="19" spans="2:7" ht="30" x14ac:dyDescent="0.2">
      <c r="B19" s="72"/>
      <c r="C19" s="97" t="s">
        <v>20</v>
      </c>
      <c r="D19" s="74" t="s">
        <v>114</v>
      </c>
      <c r="E19" s="75" t="s">
        <v>115</v>
      </c>
      <c r="F19" s="75" t="s">
        <v>116</v>
      </c>
      <c r="G19" s="78"/>
    </row>
    <row r="20" spans="2:7" ht="15" x14ac:dyDescent="0.2">
      <c r="B20" s="72"/>
      <c r="C20" s="167">
        <v>1</v>
      </c>
      <c r="D20" s="152">
        <f>(D9-D8)/D8</f>
        <v>0.17811320754716978</v>
      </c>
      <c r="E20" s="152">
        <f>E9/D8</f>
        <v>1.1320754716981131E-2</v>
      </c>
      <c r="F20" s="152">
        <f>D20+E20</f>
        <v>0.18943396226415091</v>
      </c>
      <c r="G20" s="78"/>
    </row>
    <row r="21" spans="2:7" ht="15" x14ac:dyDescent="0.2">
      <c r="B21" s="72"/>
      <c r="C21" s="167">
        <v>2</v>
      </c>
      <c r="D21" s="152">
        <f>(D10-D9)/D9</f>
        <v>7.1108263933376006E-2</v>
      </c>
      <c r="E21" s="152">
        <f>E10/D9</f>
        <v>1.1531069827033953E-2</v>
      </c>
      <c r="F21" s="152">
        <f>D21+E21</f>
        <v>8.2639333760409966E-2</v>
      </c>
      <c r="G21" s="78"/>
    </row>
    <row r="22" spans="2:7" ht="15" x14ac:dyDescent="0.2">
      <c r="B22" s="72"/>
      <c r="C22" s="167">
        <v>3</v>
      </c>
      <c r="D22" s="152">
        <f>(D11-D10)/D10</f>
        <v>-9.210526315789469E-2</v>
      </c>
      <c r="E22" s="152">
        <f>E11/D10</f>
        <v>1.1961722488038279E-2</v>
      </c>
      <c r="F22" s="152">
        <f>D22+E22</f>
        <v>-8.0143540669856406E-2</v>
      </c>
      <c r="G22" s="78"/>
    </row>
    <row r="23" spans="2:7" ht="15" x14ac:dyDescent="0.2">
      <c r="B23" s="72"/>
      <c r="C23" s="167">
        <v>4</v>
      </c>
      <c r="D23" s="152">
        <f>(D12-D11)/D11</f>
        <v>0.12779973649538875</v>
      </c>
      <c r="E23" s="152">
        <f>E12/D11</f>
        <v>1.5810276679841896E-2</v>
      </c>
      <c r="F23" s="152">
        <f>D23+E23</f>
        <v>0.14361001317523064</v>
      </c>
      <c r="G23" s="78"/>
    </row>
    <row r="24" spans="2:7" ht="15" x14ac:dyDescent="0.2">
      <c r="B24" s="72"/>
      <c r="C24" s="167">
        <v>5</v>
      </c>
      <c r="D24" s="152">
        <f>(D13-D12)/D12</f>
        <v>0.19334112149532701</v>
      </c>
      <c r="E24" s="152">
        <f>E13/D12</f>
        <v>1.635514018691589E-2</v>
      </c>
      <c r="F24" s="152">
        <f>D24+E24</f>
        <v>0.2096962616822429</v>
      </c>
      <c r="G24" s="78"/>
    </row>
    <row r="25" spans="2:7" ht="15" x14ac:dyDescent="0.2">
      <c r="B25" s="72"/>
      <c r="C25" s="84"/>
      <c r="D25" s="80"/>
      <c r="E25" s="80"/>
      <c r="F25" s="80"/>
      <c r="G25" s="78"/>
    </row>
    <row r="26" spans="2:7" ht="15.75" x14ac:dyDescent="0.25">
      <c r="B26" s="72"/>
      <c r="C26" s="122" t="s">
        <v>94</v>
      </c>
      <c r="D26" s="25">
        <f>AVERAGE(F20:F24)</f>
        <v>0.1090472060424356</v>
      </c>
      <c r="E26" s="80"/>
      <c r="F26" s="80"/>
      <c r="G26" s="78"/>
    </row>
    <row r="27" spans="2:7" ht="15" x14ac:dyDescent="0.2">
      <c r="B27" s="72"/>
      <c r="C27" s="122"/>
      <c r="D27" s="49"/>
      <c r="E27" s="86"/>
      <c r="F27" s="86"/>
      <c r="G27" s="78"/>
    </row>
    <row r="28" spans="2:7" ht="15.75" x14ac:dyDescent="0.25">
      <c r="B28" s="72"/>
      <c r="C28" s="122" t="s">
        <v>108</v>
      </c>
      <c r="D28" s="25">
        <f>(((1+F20)*(1+F21)*(1+F22)*(1+F23)*(1+F24))^(1/5))-1</f>
        <v>0.10382365637905311</v>
      </c>
      <c r="E28" s="86"/>
      <c r="F28" s="86"/>
      <c r="G28" s="78"/>
    </row>
    <row r="29" spans="2:7" ht="15.75" thickBot="1" x14ac:dyDescent="0.25">
      <c r="B29" s="89"/>
      <c r="C29" s="90"/>
      <c r="D29" s="90"/>
      <c r="E29" s="91"/>
      <c r="F29" s="92"/>
      <c r="G29" s="9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4"/>
  <dimension ref="B1:H68"/>
  <sheetViews>
    <sheetView workbookViewId="0"/>
  </sheetViews>
  <sheetFormatPr defaultRowHeight="12.75" x14ac:dyDescent="0.2"/>
  <cols>
    <col min="2" max="2" width="3.140625" customWidth="1"/>
    <col min="3" max="3" width="22.5703125" customWidth="1"/>
    <col min="4" max="7" width="14.28515625" customWidth="1"/>
    <col min="8" max="8" width="3.140625" customWidth="1"/>
  </cols>
  <sheetData>
    <row r="1" spans="2:7" ht="18" x14ac:dyDescent="0.25">
      <c r="C1" s="46" t="s">
        <v>0</v>
      </c>
      <c r="D1" s="46"/>
    </row>
    <row r="2" spans="2:7" ht="15" x14ac:dyDescent="0.2">
      <c r="C2" s="51" t="s">
        <v>36</v>
      </c>
      <c r="D2" s="51"/>
    </row>
    <row r="4" spans="2:7" ht="15" x14ac:dyDescent="0.2">
      <c r="C4" s="2" t="s">
        <v>52</v>
      </c>
      <c r="D4" s="2"/>
      <c r="E4" s="51"/>
      <c r="F4" s="51"/>
      <c r="G4" s="51"/>
    </row>
    <row r="5" spans="2:7" ht="15.75" thickBot="1" x14ac:dyDescent="0.25">
      <c r="C5" s="52"/>
      <c r="D5" s="52"/>
      <c r="E5" s="53"/>
      <c r="F5" s="51"/>
      <c r="G5" s="51"/>
    </row>
    <row r="6" spans="2:7" ht="15" x14ac:dyDescent="0.2">
      <c r="B6" s="54"/>
      <c r="C6" s="55"/>
      <c r="D6" s="55"/>
      <c r="E6" s="95"/>
      <c r="F6" s="95"/>
      <c r="G6" s="100"/>
    </row>
    <row r="7" spans="2:7" ht="15" x14ac:dyDescent="0.2">
      <c r="B7" s="58"/>
      <c r="C7" s="59" t="s">
        <v>20</v>
      </c>
      <c r="D7" s="59" t="s">
        <v>91</v>
      </c>
      <c r="E7" s="96" t="s">
        <v>92</v>
      </c>
      <c r="F7" s="59" t="s">
        <v>93</v>
      </c>
      <c r="G7" s="104"/>
    </row>
    <row r="8" spans="2:7" ht="15" x14ac:dyDescent="0.2">
      <c r="B8" s="58"/>
      <c r="C8" s="62">
        <v>1</v>
      </c>
      <c r="D8" s="63">
        <v>0.08</v>
      </c>
      <c r="E8" s="63">
        <v>0.03</v>
      </c>
      <c r="F8" s="63">
        <v>-0.24</v>
      </c>
      <c r="G8" s="104"/>
    </row>
    <row r="9" spans="2:7" ht="15" x14ac:dyDescent="0.2">
      <c r="B9" s="58"/>
      <c r="C9" s="62">
        <v>2</v>
      </c>
      <c r="D9" s="63">
        <v>0.08</v>
      </c>
      <c r="E9" s="63">
        <v>0.13</v>
      </c>
      <c r="F9" s="63">
        <v>0.37</v>
      </c>
      <c r="G9" s="104"/>
    </row>
    <row r="10" spans="2:7" ht="15" x14ac:dyDescent="0.2">
      <c r="B10" s="58"/>
      <c r="C10" s="62">
        <v>3</v>
      </c>
      <c r="D10" s="63">
        <v>0.08</v>
      </c>
      <c r="E10" s="63">
        <v>7.0000000000000007E-2</v>
      </c>
      <c r="F10" s="63">
        <v>0.14000000000000001</v>
      </c>
      <c r="G10" s="104"/>
    </row>
    <row r="11" spans="2:7" ht="15" x14ac:dyDescent="0.2">
      <c r="B11" s="58"/>
      <c r="C11" s="62">
        <v>4</v>
      </c>
      <c r="D11" s="63">
        <v>0.08</v>
      </c>
      <c r="E11" s="63">
        <v>0.05</v>
      </c>
      <c r="F11" s="63">
        <v>0.09</v>
      </c>
      <c r="G11" s="104"/>
    </row>
    <row r="12" spans="2:7" ht="15" x14ac:dyDescent="0.2">
      <c r="B12" s="58"/>
      <c r="C12" s="62">
        <v>5</v>
      </c>
      <c r="D12" s="63">
        <v>0.08</v>
      </c>
      <c r="E12" s="63">
        <v>0.12</v>
      </c>
      <c r="F12" s="63">
        <v>0.04</v>
      </c>
      <c r="G12" s="104"/>
    </row>
    <row r="13" spans="2:7" ht="15.75" thickBot="1" x14ac:dyDescent="0.25">
      <c r="B13" s="64"/>
      <c r="C13" s="65"/>
      <c r="D13" s="65"/>
      <c r="E13" s="65"/>
      <c r="F13" s="65"/>
      <c r="G13" s="136"/>
    </row>
    <row r="14" spans="2:7" ht="15" x14ac:dyDescent="0.2">
      <c r="C14" s="51"/>
      <c r="D14" s="51"/>
      <c r="E14" s="51"/>
      <c r="F14" s="51"/>
      <c r="G14" s="51"/>
    </row>
    <row r="15" spans="2:7" ht="15" x14ac:dyDescent="0.2">
      <c r="C15" s="2" t="s">
        <v>53</v>
      </c>
      <c r="D15" s="2"/>
      <c r="E15" s="51"/>
      <c r="F15" s="51"/>
      <c r="G15" s="51"/>
    </row>
    <row r="16" spans="2:7" ht="15.75" thickBot="1" x14ac:dyDescent="0.25">
      <c r="C16" s="52"/>
      <c r="D16" s="52"/>
      <c r="E16" s="51"/>
      <c r="F16" s="51"/>
      <c r="G16" s="51"/>
    </row>
    <row r="17" spans="2:8" ht="15" x14ac:dyDescent="0.2">
      <c r="B17" s="67"/>
      <c r="C17" s="68"/>
      <c r="D17" s="68"/>
      <c r="E17" s="69"/>
      <c r="F17" s="69"/>
      <c r="G17" s="70"/>
      <c r="H17" s="71"/>
    </row>
    <row r="18" spans="2:8" ht="30" x14ac:dyDescent="0.2">
      <c r="B18" s="72"/>
      <c r="C18" s="97" t="s">
        <v>91</v>
      </c>
      <c r="D18" s="74" t="s">
        <v>60</v>
      </c>
      <c r="E18" s="75" t="s">
        <v>58</v>
      </c>
      <c r="F18" s="76" t="s">
        <v>54</v>
      </c>
      <c r="G18" s="77" t="s">
        <v>59</v>
      </c>
      <c r="H18" s="78"/>
    </row>
    <row r="19" spans="2:8" ht="15" x14ac:dyDescent="0.2">
      <c r="B19" s="72"/>
      <c r="C19" s="49">
        <v>1</v>
      </c>
      <c r="D19" s="79">
        <f>D8</f>
        <v>0.08</v>
      </c>
      <c r="E19" s="99">
        <f>$D$25</f>
        <v>0.08</v>
      </c>
      <c r="F19" s="80">
        <f>D19-E19</f>
        <v>0</v>
      </c>
      <c r="G19" s="81">
        <f>F19*F19</f>
        <v>0</v>
      </c>
      <c r="H19" s="78"/>
    </row>
    <row r="20" spans="2:8" ht="15" x14ac:dyDescent="0.2">
      <c r="B20" s="72"/>
      <c r="C20" s="49">
        <v>2</v>
      </c>
      <c r="D20" s="79">
        <f>D9</f>
        <v>0.08</v>
      </c>
      <c r="E20" s="99">
        <f>$D$25</f>
        <v>0.08</v>
      </c>
      <c r="F20" s="80">
        <f>D20-E20</f>
        <v>0</v>
      </c>
      <c r="G20" s="81">
        <f>F20*F20</f>
        <v>0</v>
      </c>
      <c r="H20" s="78"/>
    </row>
    <row r="21" spans="2:8" ht="15" x14ac:dyDescent="0.2">
      <c r="B21" s="72"/>
      <c r="C21" s="49">
        <v>3</v>
      </c>
      <c r="D21" s="79">
        <f>D10</f>
        <v>0.08</v>
      </c>
      <c r="E21" s="99">
        <f>$D$25</f>
        <v>0.08</v>
      </c>
      <c r="F21" s="80">
        <f>D21-E21</f>
        <v>0</v>
      </c>
      <c r="G21" s="81">
        <f>F21*F21</f>
        <v>0</v>
      </c>
      <c r="H21" s="78"/>
    </row>
    <row r="22" spans="2:8" ht="15" x14ac:dyDescent="0.2">
      <c r="B22" s="72"/>
      <c r="C22" s="49">
        <v>4</v>
      </c>
      <c r="D22" s="79">
        <f>D11</f>
        <v>0.08</v>
      </c>
      <c r="E22" s="99">
        <f>$D$25</f>
        <v>0.08</v>
      </c>
      <c r="F22" s="80">
        <f>D22-E22</f>
        <v>0</v>
      </c>
      <c r="G22" s="81">
        <f>F22*F22</f>
        <v>0</v>
      </c>
      <c r="H22" s="78"/>
    </row>
    <row r="23" spans="2:8" ht="15" x14ac:dyDescent="0.2">
      <c r="B23" s="72"/>
      <c r="C23" s="49">
        <v>5</v>
      </c>
      <c r="D23" s="82">
        <f>D12</f>
        <v>0.08</v>
      </c>
      <c r="E23" s="99">
        <f>$D$25</f>
        <v>0.08</v>
      </c>
      <c r="F23" s="80">
        <f>D23-E23</f>
        <v>0</v>
      </c>
      <c r="G23" s="83">
        <f>F23*F23</f>
        <v>0</v>
      </c>
      <c r="H23" s="78"/>
    </row>
    <row r="24" spans="2:8" ht="15" x14ac:dyDescent="0.2">
      <c r="B24" s="72"/>
      <c r="C24" s="84" t="s">
        <v>38</v>
      </c>
      <c r="D24" s="80">
        <f>D19+D20+D21+D22+D23</f>
        <v>0.4</v>
      </c>
      <c r="E24" s="80"/>
      <c r="F24" s="80"/>
      <c r="G24" s="81">
        <f>G19+G20+G21+G22+G23</f>
        <v>0</v>
      </c>
      <c r="H24" s="78"/>
    </row>
    <row r="25" spans="2:8" ht="15.75" x14ac:dyDescent="0.25">
      <c r="B25" s="72"/>
      <c r="C25" s="84" t="s">
        <v>94</v>
      </c>
      <c r="D25" s="85">
        <f>D24/5</f>
        <v>0.08</v>
      </c>
      <c r="E25" s="80"/>
      <c r="F25" s="80"/>
      <c r="G25" s="81"/>
      <c r="H25" s="78"/>
    </row>
    <row r="26" spans="2:8" ht="15" x14ac:dyDescent="0.2">
      <c r="B26" s="72"/>
      <c r="C26" s="49"/>
      <c r="D26" s="49"/>
      <c r="E26" s="86"/>
      <c r="F26" s="86"/>
      <c r="G26" s="87"/>
      <c r="H26" s="78"/>
    </row>
    <row r="27" spans="2:8" ht="15.75" x14ac:dyDescent="0.25">
      <c r="B27" s="72"/>
      <c r="C27" s="84" t="s">
        <v>55</v>
      </c>
      <c r="D27" s="98">
        <f>G24/4</f>
        <v>0</v>
      </c>
      <c r="E27" s="86"/>
      <c r="F27" s="86"/>
      <c r="G27" s="87"/>
      <c r="H27" s="78"/>
    </row>
    <row r="28" spans="2:8" ht="15" x14ac:dyDescent="0.2">
      <c r="B28" s="72"/>
      <c r="C28" s="84"/>
      <c r="D28" s="49"/>
      <c r="E28" s="86"/>
      <c r="F28" s="86"/>
      <c r="G28" s="87"/>
      <c r="H28" s="78"/>
    </row>
    <row r="29" spans="2:8" ht="15.75" x14ac:dyDescent="0.25">
      <c r="B29" s="72"/>
      <c r="C29" s="84" t="s">
        <v>56</v>
      </c>
      <c r="D29" s="23">
        <f>SQRT(D27)</f>
        <v>0</v>
      </c>
      <c r="E29" s="86"/>
      <c r="F29" s="86"/>
      <c r="G29" s="87"/>
      <c r="H29" s="78"/>
    </row>
    <row r="30" spans="2:8" ht="15" x14ac:dyDescent="0.2">
      <c r="B30" s="72"/>
      <c r="C30" s="49"/>
      <c r="D30" s="49"/>
      <c r="E30" s="86"/>
      <c r="F30" s="86"/>
      <c r="G30" s="87"/>
      <c r="H30" s="78"/>
    </row>
    <row r="31" spans="2:8" ht="15.75" x14ac:dyDescent="0.25">
      <c r="B31" s="72"/>
      <c r="C31" s="84" t="s">
        <v>95</v>
      </c>
      <c r="D31" s="25">
        <f>(((1+D19)*(1+D20)*(1+D21)*(1+D22)*(1+D23))^(1/5))-1</f>
        <v>8.0000000000000071E-2</v>
      </c>
      <c r="E31" s="86"/>
      <c r="F31" s="86"/>
      <c r="G31" s="87"/>
      <c r="H31" s="78"/>
    </row>
    <row r="32" spans="2:8" ht="15" x14ac:dyDescent="0.2">
      <c r="B32" s="72"/>
      <c r="C32" s="49"/>
      <c r="D32" s="49"/>
      <c r="E32" s="86"/>
      <c r="F32" s="86"/>
      <c r="G32" s="87"/>
      <c r="H32" s="78"/>
    </row>
    <row r="33" spans="2:8" ht="30" x14ac:dyDescent="0.2">
      <c r="B33" s="72"/>
      <c r="C33" s="97" t="s">
        <v>92</v>
      </c>
      <c r="D33" s="74" t="s">
        <v>60</v>
      </c>
      <c r="E33" s="75" t="s">
        <v>58</v>
      </c>
      <c r="F33" s="76" t="s">
        <v>54</v>
      </c>
      <c r="G33" s="77" t="s">
        <v>59</v>
      </c>
      <c r="H33" s="78"/>
    </row>
    <row r="34" spans="2:8" ht="15" x14ac:dyDescent="0.2">
      <c r="B34" s="72"/>
      <c r="C34" s="49">
        <v>1</v>
      </c>
      <c r="D34" s="79">
        <f>E8</f>
        <v>0.03</v>
      </c>
      <c r="E34" s="99">
        <f>$D$40</f>
        <v>0.08</v>
      </c>
      <c r="F34" s="80">
        <f>D34-E34</f>
        <v>-0.05</v>
      </c>
      <c r="G34" s="81">
        <f>F34*F34</f>
        <v>2.5000000000000005E-3</v>
      </c>
      <c r="H34" s="78"/>
    </row>
    <row r="35" spans="2:8" ht="15" x14ac:dyDescent="0.2">
      <c r="B35" s="72"/>
      <c r="C35" s="49">
        <v>2</v>
      </c>
      <c r="D35" s="79">
        <f>E9</f>
        <v>0.13</v>
      </c>
      <c r="E35" s="99">
        <f>$D$40</f>
        <v>0.08</v>
      </c>
      <c r="F35" s="80">
        <f>D35-E35</f>
        <v>0.05</v>
      </c>
      <c r="G35" s="81">
        <f>F35*F35</f>
        <v>2.5000000000000005E-3</v>
      </c>
      <c r="H35" s="78"/>
    </row>
    <row r="36" spans="2:8" ht="15" x14ac:dyDescent="0.2">
      <c r="B36" s="72"/>
      <c r="C36" s="49">
        <v>3</v>
      </c>
      <c r="D36" s="79">
        <f>E10</f>
        <v>7.0000000000000007E-2</v>
      </c>
      <c r="E36" s="99">
        <f>$D$40</f>
        <v>0.08</v>
      </c>
      <c r="F36" s="80">
        <f>D36-E36</f>
        <v>-9.999999999999995E-3</v>
      </c>
      <c r="G36" s="81">
        <f>F36*F36</f>
        <v>9.9999999999999896E-5</v>
      </c>
      <c r="H36" s="78"/>
    </row>
    <row r="37" spans="2:8" ht="15" x14ac:dyDescent="0.2">
      <c r="B37" s="72"/>
      <c r="C37" s="49">
        <v>4</v>
      </c>
      <c r="D37" s="79">
        <f>E11</f>
        <v>0.05</v>
      </c>
      <c r="E37" s="99">
        <f>$D$40</f>
        <v>0.08</v>
      </c>
      <c r="F37" s="80">
        <f>D37-E37</f>
        <v>-0.03</v>
      </c>
      <c r="G37" s="81">
        <f>F37*F37</f>
        <v>8.9999999999999998E-4</v>
      </c>
      <c r="H37" s="78"/>
    </row>
    <row r="38" spans="2:8" ht="15" x14ac:dyDescent="0.2">
      <c r="B38" s="72"/>
      <c r="C38" s="49">
        <v>5</v>
      </c>
      <c r="D38" s="82">
        <f>E12</f>
        <v>0.12</v>
      </c>
      <c r="E38" s="99">
        <f>$D$40</f>
        <v>0.08</v>
      </c>
      <c r="F38" s="80">
        <f>D38-E38</f>
        <v>3.9999999999999994E-2</v>
      </c>
      <c r="G38" s="83">
        <f>F38*F38</f>
        <v>1.5999999999999994E-3</v>
      </c>
      <c r="H38" s="78"/>
    </row>
    <row r="39" spans="2:8" ht="15" x14ac:dyDescent="0.2">
      <c r="B39" s="72"/>
      <c r="C39" s="84" t="s">
        <v>38</v>
      </c>
      <c r="D39" s="80">
        <f>D34+D35+D36+D37+D38</f>
        <v>0.4</v>
      </c>
      <c r="E39" s="80"/>
      <c r="F39" s="80"/>
      <c r="G39" s="81">
        <f>G34+G35+G36+G37+G38</f>
        <v>7.6000000000000009E-3</v>
      </c>
      <c r="H39" s="78"/>
    </row>
    <row r="40" spans="2:8" ht="15.75" x14ac:dyDescent="0.25">
      <c r="B40" s="72"/>
      <c r="C40" s="84" t="s">
        <v>94</v>
      </c>
      <c r="D40" s="85">
        <f>D39/5</f>
        <v>0.08</v>
      </c>
      <c r="E40" s="80"/>
      <c r="F40" s="80"/>
      <c r="G40" s="81"/>
      <c r="H40" s="78"/>
    </row>
    <row r="41" spans="2:8" ht="15" x14ac:dyDescent="0.2">
      <c r="B41" s="72"/>
      <c r="C41" s="49"/>
      <c r="D41" s="49"/>
      <c r="E41" s="86"/>
      <c r="F41" s="86"/>
      <c r="G41" s="87"/>
      <c r="H41" s="78"/>
    </row>
    <row r="42" spans="2:8" ht="15.75" x14ac:dyDescent="0.25">
      <c r="B42" s="72"/>
      <c r="C42" s="84" t="s">
        <v>55</v>
      </c>
      <c r="D42" s="98">
        <f>G39/4</f>
        <v>1.9000000000000002E-3</v>
      </c>
      <c r="E42" s="86"/>
      <c r="F42" s="86"/>
      <c r="G42" s="87"/>
      <c r="H42" s="78"/>
    </row>
    <row r="43" spans="2:8" ht="15" x14ac:dyDescent="0.2">
      <c r="B43" s="72"/>
      <c r="C43" s="84"/>
      <c r="D43" s="49"/>
      <c r="E43" s="86"/>
      <c r="F43" s="86"/>
      <c r="G43" s="87"/>
      <c r="H43" s="78"/>
    </row>
    <row r="44" spans="2:8" ht="15.75" x14ac:dyDescent="0.25">
      <c r="B44" s="72"/>
      <c r="C44" s="84" t="s">
        <v>56</v>
      </c>
      <c r="D44" s="23">
        <f>SQRT(D42)</f>
        <v>4.358898943540674E-2</v>
      </c>
      <c r="E44" s="86"/>
      <c r="F44" s="86"/>
      <c r="G44" s="87"/>
      <c r="H44" s="78"/>
    </row>
    <row r="45" spans="2:8" ht="15.75" x14ac:dyDescent="0.25">
      <c r="B45" s="72"/>
      <c r="C45" s="84"/>
      <c r="D45" s="148"/>
      <c r="E45" s="86"/>
      <c r="F45" s="86"/>
      <c r="G45" s="87"/>
      <c r="H45" s="78"/>
    </row>
    <row r="46" spans="2:8" ht="15.75" x14ac:dyDescent="0.25">
      <c r="B46" s="72"/>
      <c r="C46" s="84" t="s">
        <v>95</v>
      </c>
      <c r="D46" s="25">
        <f>(((1+D34)*(1+D35)*(1+D36)*(1+D37)*(1+D38))^(1/5))-1</f>
        <v>7.9297953362095441E-2</v>
      </c>
      <c r="E46" s="86"/>
      <c r="F46" s="86"/>
      <c r="G46" s="87"/>
      <c r="H46" s="78"/>
    </row>
    <row r="47" spans="2:8" ht="15.75" x14ac:dyDescent="0.25">
      <c r="B47" s="72"/>
      <c r="C47" s="84"/>
      <c r="D47" s="148"/>
      <c r="E47" s="86"/>
      <c r="F47" s="86"/>
      <c r="G47" s="87"/>
      <c r="H47" s="78"/>
    </row>
    <row r="48" spans="2:8" ht="30" x14ac:dyDescent="0.2">
      <c r="B48" s="72"/>
      <c r="C48" s="97" t="s">
        <v>93</v>
      </c>
      <c r="D48" s="74" t="s">
        <v>60</v>
      </c>
      <c r="E48" s="75" t="s">
        <v>58</v>
      </c>
      <c r="F48" s="76" t="s">
        <v>54</v>
      </c>
      <c r="G48" s="77" t="s">
        <v>59</v>
      </c>
      <c r="H48" s="78"/>
    </row>
    <row r="49" spans="2:8" ht="15" x14ac:dyDescent="0.2">
      <c r="B49" s="72"/>
      <c r="C49" s="49">
        <v>1</v>
      </c>
      <c r="D49" s="79">
        <f>F8</f>
        <v>-0.24</v>
      </c>
      <c r="E49" s="99">
        <f>$D$55</f>
        <v>7.9999999999999988E-2</v>
      </c>
      <c r="F49" s="80">
        <f>D49-E49</f>
        <v>-0.31999999999999995</v>
      </c>
      <c r="G49" s="81">
        <f>F49*F49</f>
        <v>0.10239999999999996</v>
      </c>
      <c r="H49" s="78"/>
    </row>
    <row r="50" spans="2:8" ht="15" x14ac:dyDescent="0.2">
      <c r="B50" s="72"/>
      <c r="C50" s="49">
        <v>2</v>
      </c>
      <c r="D50" s="79">
        <f>F9</f>
        <v>0.37</v>
      </c>
      <c r="E50" s="99">
        <f>$D$55</f>
        <v>7.9999999999999988E-2</v>
      </c>
      <c r="F50" s="80">
        <f>D50-E50</f>
        <v>0.29000000000000004</v>
      </c>
      <c r="G50" s="81">
        <f>F50*F50</f>
        <v>8.4100000000000022E-2</v>
      </c>
      <c r="H50" s="78"/>
    </row>
    <row r="51" spans="2:8" ht="15" x14ac:dyDescent="0.2">
      <c r="B51" s="72"/>
      <c r="C51" s="49">
        <v>3</v>
      </c>
      <c r="D51" s="79">
        <f>F10</f>
        <v>0.14000000000000001</v>
      </c>
      <c r="E51" s="99">
        <f>$D$55</f>
        <v>7.9999999999999988E-2</v>
      </c>
      <c r="F51" s="80">
        <f>D51-E51</f>
        <v>6.0000000000000026E-2</v>
      </c>
      <c r="G51" s="81">
        <f>F51*F51</f>
        <v>3.6000000000000029E-3</v>
      </c>
      <c r="H51" s="78"/>
    </row>
    <row r="52" spans="2:8" ht="15" x14ac:dyDescent="0.2">
      <c r="B52" s="72"/>
      <c r="C52" s="49">
        <v>4</v>
      </c>
      <c r="D52" s="79">
        <f>F11</f>
        <v>0.09</v>
      </c>
      <c r="E52" s="99">
        <f>$D$55</f>
        <v>7.9999999999999988E-2</v>
      </c>
      <c r="F52" s="80">
        <f>D52-E52</f>
        <v>1.0000000000000009E-2</v>
      </c>
      <c r="G52" s="81">
        <f>F52*F52</f>
        <v>1.0000000000000018E-4</v>
      </c>
      <c r="H52" s="78"/>
    </row>
    <row r="53" spans="2:8" ht="15" x14ac:dyDescent="0.2">
      <c r="B53" s="72"/>
      <c r="C53" s="49">
        <v>5</v>
      </c>
      <c r="D53" s="82">
        <f>F12</f>
        <v>0.04</v>
      </c>
      <c r="E53" s="99">
        <f>$D$55</f>
        <v>7.9999999999999988E-2</v>
      </c>
      <c r="F53" s="80">
        <f>D53-E53</f>
        <v>-3.9999999999999987E-2</v>
      </c>
      <c r="G53" s="83">
        <f>F53*F53</f>
        <v>1.599999999999999E-3</v>
      </c>
      <c r="H53" s="78"/>
    </row>
    <row r="54" spans="2:8" ht="15" x14ac:dyDescent="0.2">
      <c r="B54" s="72"/>
      <c r="C54" s="84" t="s">
        <v>38</v>
      </c>
      <c r="D54" s="80">
        <f>D49+D50+D51+D52+D53</f>
        <v>0.39999999999999997</v>
      </c>
      <c r="E54" s="80"/>
      <c r="F54" s="80"/>
      <c r="G54" s="81">
        <f>G49+G50+G51+G52+G53</f>
        <v>0.19179999999999997</v>
      </c>
      <c r="H54" s="78"/>
    </row>
    <row r="55" spans="2:8" ht="15.75" x14ac:dyDescent="0.25">
      <c r="B55" s="72"/>
      <c r="C55" s="84" t="s">
        <v>94</v>
      </c>
      <c r="D55" s="85">
        <f>D54/5</f>
        <v>7.9999999999999988E-2</v>
      </c>
      <c r="E55" s="80"/>
      <c r="F55" s="80"/>
      <c r="G55" s="81"/>
      <c r="H55" s="78"/>
    </row>
    <row r="56" spans="2:8" ht="15" x14ac:dyDescent="0.2">
      <c r="B56" s="72"/>
      <c r="C56" s="49"/>
      <c r="D56" s="49"/>
      <c r="E56" s="86"/>
      <c r="F56" s="86"/>
      <c r="G56" s="87"/>
      <c r="H56" s="78"/>
    </row>
    <row r="57" spans="2:8" ht="15.75" x14ac:dyDescent="0.25">
      <c r="B57" s="72"/>
      <c r="C57" s="84" t="s">
        <v>55</v>
      </c>
      <c r="D57" s="98">
        <f>G54/4</f>
        <v>4.7949999999999993E-2</v>
      </c>
      <c r="E57" s="86"/>
      <c r="F57" s="86"/>
      <c r="G57" s="87"/>
      <c r="H57" s="78"/>
    </row>
    <row r="58" spans="2:8" ht="15" x14ac:dyDescent="0.2">
      <c r="B58" s="72"/>
      <c r="C58" s="84"/>
      <c r="D58" s="49"/>
      <c r="E58" s="86"/>
      <c r="F58" s="86"/>
      <c r="G58" s="87"/>
      <c r="H58" s="78"/>
    </row>
    <row r="59" spans="2:8" ht="15.75" x14ac:dyDescent="0.25">
      <c r="B59" s="72"/>
      <c r="C59" s="84" t="s">
        <v>56</v>
      </c>
      <c r="D59" s="23">
        <f>SQRT(D57)</f>
        <v>0.21897488440458188</v>
      </c>
      <c r="E59" s="86"/>
      <c r="F59" s="86"/>
      <c r="G59" s="87"/>
      <c r="H59" s="78"/>
    </row>
    <row r="60" spans="2:8" ht="15.75" x14ac:dyDescent="0.25">
      <c r="B60" s="72"/>
      <c r="C60" s="84"/>
      <c r="D60" s="148"/>
      <c r="E60" s="86"/>
      <c r="F60" s="86"/>
      <c r="G60" s="87"/>
      <c r="H60" s="78"/>
    </row>
    <row r="61" spans="2:8" ht="15.75" x14ac:dyDescent="0.25">
      <c r="B61" s="72"/>
      <c r="C61" s="84" t="s">
        <v>95</v>
      </c>
      <c r="D61" s="25">
        <f>(((1+D49)*(1+D50)*(1+D51)*(1+D52)*(1+D53))^(1/5))-1</f>
        <v>6.1157308683367217E-2</v>
      </c>
      <c r="E61" s="86"/>
      <c r="F61" s="86"/>
      <c r="G61" s="87"/>
      <c r="H61" s="78"/>
    </row>
    <row r="62" spans="2:8" ht="15.75" x14ac:dyDescent="0.25">
      <c r="B62" s="72"/>
      <c r="C62" s="84"/>
      <c r="D62" s="148"/>
      <c r="E62" s="86"/>
      <c r="F62" s="86"/>
      <c r="G62" s="87"/>
      <c r="H62" s="78"/>
    </row>
    <row r="63" spans="2:8" ht="15.75" customHeight="1" x14ac:dyDescent="0.2">
      <c r="B63" s="72"/>
      <c r="C63" s="186" t="s">
        <v>96</v>
      </c>
      <c r="D63" s="186"/>
      <c r="E63" s="186"/>
      <c r="F63" s="186"/>
      <c r="G63" s="186"/>
      <c r="H63" s="78"/>
    </row>
    <row r="64" spans="2:8" ht="15.75" customHeight="1" x14ac:dyDescent="0.2">
      <c r="B64" s="72"/>
      <c r="C64" s="187" t="s">
        <v>97</v>
      </c>
      <c r="D64" s="187"/>
      <c r="E64" s="187"/>
      <c r="F64" s="187"/>
      <c r="G64" s="187"/>
      <c r="H64" s="78"/>
    </row>
    <row r="65" spans="2:8" ht="15.75" customHeight="1" x14ac:dyDescent="0.2">
      <c r="B65" s="72"/>
      <c r="C65" s="185" t="s">
        <v>98</v>
      </c>
      <c r="D65" s="185"/>
      <c r="E65" s="185"/>
      <c r="F65" s="185"/>
      <c r="G65" s="185"/>
      <c r="H65" s="78"/>
    </row>
    <row r="66" spans="2:8" ht="15" x14ac:dyDescent="0.2">
      <c r="B66" s="72"/>
      <c r="C66" s="122" t="s">
        <v>99</v>
      </c>
      <c r="D66" s="165">
        <f>D55-(D57/2)</f>
        <v>5.6024999999999991E-2</v>
      </c>
      <c r="E66" s="86" t="s">
        <v>100</v>
      </c>
      <c r="F66" s="86"/>
      <c r="G66" s="87"/>
      <c r="H66" s="78"/>
    </row>
    <row r="67" spans="2:8" ht="15.75" customHeight="1" x14ac:dyDescent="0.2">
      <c r="B67" s="72"/>
      <c r="C67" s="185" t="s">
        <v>101</v>
      </c>
      <c r="D67" s="185"/>
      <c r="E67" s="185"/>
      <c r="F67" s="86"/>
      <c r="G67" s="87"/>
      <c r="H67" s="78"/>
    </row>
    <row r="68" spans="2:8" ht="15.75" thickBot="1" x14ac:dyDescent="0.25">
      <c r="B68" s="89"/>
      <c r="C68" s="90"/>
      <c r="D68" s="90"/>
      <c r="E68" s="91"/>
      <c r="F68" s="92"/>
      <c r="G68" s="93"/>
      <c r="H68" s="94"/>
    </row>
  </sheetData>
  <mergeCells count="4">
    <mergeCell ref="C63:G63"/>
    <mergeCell ref="C64:G64"/>
    <mergeCell ref="C65:G65"/>
    <mergeCell ref="C67:E67"/>
  </mergeCells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6"/>
  <dimension ref="B1:J21"/>
  <sheetViews>
    <sheetView workbookViewId="0"/>
  </sheetViews>
  <sheetFormatPr defaultRowHeight="12.75" x14ac:dyDescent="0.2"/>
  <cols>
    <col min="2" max="2" width="3.140625" customWidth="1"/>
    <col min="3" max="3" width="22.5703125" customWidth="1"/>
    <col min="4" max="4" width="14.140625" customWidth="1"/>
    <col min="5" max="5" width="18" customWidth="1"/>
    <col min="6" max="6" width="15.42578125" customWidth="1"/>
    <col min="7" max="7" width="3.140625" customWidth="1"/>
  </cols>
  <sheetData>
    <row r="1" spans="2:10" ht="18" x14ac:dyDescent="0.25">
      <c r="C1" s="46" t="s">
        <v>0</v>
      </c>
      <c r="D1" s="46"/>
    </row>
    <row r="2" spans="2:10" ht="15" x14ac:dyDescent="0.2">
      <c r="C2" s="51" t="s">
        <v>117</v>
      </c>
      <c r="D2" s="51"/>
    </row>
    <row r="4" spans="2:10" ht="15" x14ac:dyDescent="0.2">
      <c r="C4" s="2" t="s">
        <v>52</v>
      </c>
      <c r="D4" s="2"/>
      <c r="E4" s="51"/>
      <c r="F4" s="51"/>
    </row>
    <row r="5" spans="2:10" ht="15.75" thickBot="1" x14ac:dyDescent="0.25">
      <c r="C5" s="52"/>
      <c r="D5" s="52"/>
      <c r="E5" s="53"/>
      <c r="F5" s="51"/>
    </row>
    <row r="6" spans="2:10" ht="15" x14ac:dyDescent="0.2">
      <c r="B6" s="54"/>
      <c r="C6" s="55"/>
      <c r="D6" s="55"/>
      <c r="E6" s="95"/>
      <c r="F6" s="95"/>
      <c r="G6" s="149"/>
    </row>
    <row r="7" spans="2:10" ht="15" x14ac:dyDescent="0.2">
      <c r="B7" s="58"/>
      <c r="C7" s="59" t="s">
        <v>20</v>
      </c>
      <c r="D7" s="59" t="s">
        <v>110</v>
      </c>
      <c r="E7" s="96" t="s">
        <v>20</v>
      </c>
      <c r="F7" s="59" t="s">
        <v>110</v>
      </c>
      <c r="G7" s="60"/>
      <c r="I7" s="162"/>
    </row>
    <row r="8" spans="2:10" ht="15" x14ac:dyDescent="0.2">
      <c r="B8" s="58"/>
      <c r="C8" s="153">
        <v>1980</v>
      </c>
      <c r="D8" s="163">
        <v>0.32503665182887304</v>
      </c>
      <c r="E8" s="153">
        <v>1985</v>
      </c>
      <c r="F8" s="163">
        <v>0.31726631926456944</v>
      </c>
      <c r="G8" s="60"/>
      <c r="I8" s="162"/>
    </row>
    <row r="9" spans="2:10" ht="15" x14ac:dyDescent="0.2">
      <c r="B9" s="58"/>
      <c r="C9" s="153">
        <v>1981</v>
      </c>
      <c r="D9" s="163">
        <v>-4.9232557789926801E-2</v>
      </c>
      <c r="E9" s="153">
        <v>1986</v>
      </c>
      <c r="F9" s="163">
        <v>0.18665473042614114</v>
      </c>
      <c r="G9" s="60"/>
      <c r="I9" s="162"/>
    </row>
    <row r="10" spans="2:10" ht="15" x14ac:dyDescent="0.2">
      <c r="B10" s="58"/>
      <c r="C10" s="153">
        <v>1982</v>
      </c>
      <c r="D10" s="163">
        <v>0.21546668971645616</v>
      </c>
      <c r="E10" s="153">
        <v>1987</v>
      </c>
      <c r="F10" s="163">
        <v>5.2503337527784119E-2</v>
      </c>
      <c r="G10" s="60"/>
      <c r="I10" s="162"/>
    </row>
    <row r="11" spans="2:10" ht="15" x14ac:dyDescent="0.2">
      <c r="B11" s="58"/>
      <c r="C11" s="153">
        <v>1983</v>
      </c>
      <c r="D11" s="163">
        <v>0.22555022296843724</v>
      </c>
      <c r="E11" s="153">
        <v>1988</v>
      </c>
      <c r="F11" s="163">
        <v>0.16608385947871127</v>
      </c>
      <c r="G11" s="60"/>
      <c r="I11" s="162"/>
      <c r="J11" s="162"/>
    </row>
    <row r="12" spans="2:10" ht="15" x14ac:dyDescent="0.2">
      <c r="B12" s="58"/>
      <c r="C12" s="153">
        <v>1984</v>
      </c>
      <c r="D12" s="163">
        <v>6.273834080479504E-2</v>
      </c>
      <c r="E12" s="153">
        <v>1989</v>
      </c>
      <c r="F12" s="163">
        <v>0.31686577628455204</v>
      </c>
      <c r="G12" s="60"/>
      <c r="I12" s="162"/>
      <c r="J12" s="162"/>
    </row>
    <row r="13" spans="2:10" ht="15.75" thickBot="1" x14ac:dyDescent="0.25">
      <c r="B13" s="64"/>
      <c r="C13" s="110"/>
      <c r="D13" s="110"/>
      <c r="E13" s="65"/>
      <c r="F13" s="65"/>
      <c r="G13" s="150"/>
      <c r="I13" s="162"/>
      <c r="J13" s="162"/>
    </row>
    <row r="14" spans="2:10" ht="15.75" thickBot="1" x14ac:dyDescent="0.25">
      <c r="E14" s="51"/>
      <c r="F14" s="51"/>
      <c r="I14" s="162"/>
      <c r="J14" s="162"/>
    </row>
    <row r="15" spans="2:10" ht="15" x14ac:dyDescent="0.2">
      <c r="B15" s="67"/>
      <c r="C15" s="137"/>
      <c r="D15" s="137"/>
      <c r="E15" s="69"/>
      <c r="F15" s="69"/>
      <c r="G15" s="71"/>
      <c r="I15" s="162"/>
      <c r="J15" s="162"/>
    </row>
    <row r="16" spans="2:10" ht="15.75" x14ac:dyDescent="0.25">
      <c r="B16" s="72"/>
      <c r="C16" s="49" t="s">
        <v>23</v>
      </c>
      <c r="D16" s="23">
        <f>AVERAGE(D8:D12,F8:F12)</f>
        <v>0.1818933370510393</v>
      </c>
      <c r="E16" s="191" t="s">
        <v>128</v>
      </c>
      <c r="F16" s="192"/>
      <c r="G16" s="193"/>
      <c r="I16" s="162"/>
      <c r="J16" s="162"/>
    </row>
    <row r="17" spans="2:10" ht="15" x14ac:dyDescent="0.2">
      <c r="B17" s="72"/>
      <c r="C17" s="49"/>
      <c r="D17" s="79"/>
      <c r="E17" s="194"/>
      <c r="F17" s="194"/>
      <c r="G17" s="195"/>
      <c r="J17" s="162"/>
    </row>
    <row r="18" spans="2:10" ht="15.75" x14ac:dyDescent="0.25">
      <c r="B18" s="72"/>
      <c r="C18" s="49" t="s">
        <v>118</v>
      </c>
      <c r="D18" s="154">
        <f>VAR(D8:D12,F8:F12)</f>
        <v>1.6077553416656256E-2</v>
      </c>
      <c r="E18" s="191" t="s">
        <v>129</v>
      </c>
      <c r="F18" s="192"/>
      <c r="G18" s="193"/>
      <c r="J18" s="162"/>
    </row>
    <row r="19" spans="2:10" ht="15" x14ac:dyDescent="0.2">
      <c r="B19" s="72"/>
      <c r="C19" s="49"/>
      <c r="D19" s="79"/>
      <c r="E19" s="159"/>
      <c r="F19" s="160"/>
      <c r="G19" s="158"/>
      <c r="J19" s="162"/>
    </row>
    <row r="20" spans="2:10" ht="15.75" x14ac:dyDescent="0.25">
      <c r="B20" s="72"/>
      <c r="C20" s="49" t="s">
        <v>119</v>
      </c>
      <c r="D20" s="25">
        <f>STDEV(D8:D12,F8:F12)</f>
        <v>0.12679729262352668</v>
      </c>
      <c r="E20" s="188" t="s">
        <v>130</v>
      </c>
      <c r="F20" s="189"/>
      <c r="G20" s="190"/>
      <c r="J20" s="162"/>
    </row>
    <row r="21" spans="2:10" ht="15.75" thickBot="1" x14ac:dyDescent="0.25">
      <c r="B21" s="89"/>
      <c r="C21" s="90"/>
      <c r="D21" s="90"/>
      <c r="E21" s="91"/>
      <c r="F21" s="92"/>
      <c r="G21" s="94"/>
    </row>
  </sheetData>
  <mergeCells count="4">
    <mergeCell ref="E20:G20"/>
    <mergeCell ref="E16:G16"/>
    <mergeCell ref="E17:G17"/>
    <mergeCell ref="E18:G18"/>
  </mergeCells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7"/>
  <sheetViews>
    <sheetView workbookViewId="0"/>
  </sheetViews>
  <sheetFormatPr defaultRowHeight="12.75" x14ac:dyDescent="0.2"/>
  <cols>
    <col min="2" max="2" width="3.140625" customWidth="1"/>
    <col min="3" max="3" width="27.140625" customWidth="1"/>
    <col min="4" max="4" width="14.140625" customWidth="1"/>
    <col min="5" max="5" width="18" customWidth="1"/>
    <col min="6" max="6" width="33.5703125" customWidth="1"/>
    <col min="7" max="7" width="3.140625" customWidth="1"/>
  </cols>
  <sheetData>
    <row r="1" spans="2:10" ht="18" x14ac:dyDescent="0.25">
      <c r="C1" s="46" t="s">
        <v>0</v>
      </c>
      <c r="D1" s="46"/>
    </row>
    <row r="2" spans="2:10" ht="15" x14ac:dyDescent="0.2">
      <c r="C2" s="1" t="s">
        <v>141</v>
      </c>
      <c r="D2" s="51"/>
    </row>
    <row r="4" spans="2:10" ht="15" x14ac:dyDescent="0.2">
      <c r="C4" s="2" t="s">
        <v>52</v>
      </c>
      <c r="D4" s="2"/>
      <c r="E4" s="51"/>
      <c r="F4" s="51"/>
    </row>
    <row r="5" spans="2:10" ht="15.75" thickBot="1" x14ac:dyDescent="0.25">
      <c r="C5" s="52"/>
      <c r="D5" s="52"/>
      <c r="E5" s="53"/>
      <c r="F5" s="51"/>
    </row>
    <row r="6" spans="2:10" ht="15" x14ac:dyDescent="0.2">
      <c r="B6" s="54"/>
      <c r="C6" s="55"/>
      <c r="D6" s="55"/>
      <c r="E6" s="95"/>
      <c r="F6" s="95"/>
      <c r="G6" s="149"/>
    </row>
    <row r="7" spans="2:10" ht="15" x14ac:dyDescent="0.2">
      <c r="B7" s="58"/>
      <c r="C7" s="175" t="s">
        <v>142</v>
      </c>
      <c r="D7" s="175" t="s">
        <v>143</v>
      </c>
      <c r="E7" s="175" t="s">
        <v>110</v>
      </c>
      <c r="F7" s="172"/>
      <c r="G7" s="60"/>
      <c r="I7" s="162"/>
    </row>
    <row r="8" spans="2:10" ht="15" x14ac:dyDescent="0.2">
      <c r="B8" s="58"/>
      <c r="C8" s="173">
        <v>0</v>
      </c>
      <c r="D8" s="174">
        <v>1000</v>
      </c>
      <c r="E8" s="172"/>
      <c r="F8" s="172"/>
      <c r="G8" s="60"/>
      <c r="I8" s="162"/>
    </row>
    <row r="9" spans="2:10" ht="15" x14ac:dyDescent="0.2">
      <c r="B9" s="58"/>
      <c r="C9" s="173">
        <v>1</v>
      </c>
      <c r="D9" s="174">
        <v>1000</v>
      </c>
      <c r="E9" s="177">
        <v>-0.09</v>
      </c>
      <c r="F9" s="172"/>
      <c r="G9" s="60"/>
      <c r="I9" s="162"/>
    </row>
    <row r="10" spans="2:10" ht="15" x14ac:dyDescent="0.2">
      <c r="B10" s="58"/>
      <c r="C10" s="173">
        <v>2</v>
      </c>
      <c r="D10" s="174">
        <v>1000</v>
      </c>
      <c r="E10" s="177">
        <v>0.17</v>
      </c>
      <c r="F10" s="172"/>
      <c r="G10" s="60"/>
      <c r="I10" s="162"/>
    </row>
    <row r="11" spans="2:10" ht="15" x14ac:dyDescent="0.2">
      <c r="B11" s="58"/>
      <c r="C11" s="173">
        <v>3</v>
      </c>
      <c r="D11" s="174">
        <v>1000</v>
      </c>
      <c r="E11" s="177">
        <v>0.09</v>
      </c>
      <c r="F11" s="172"/>
      <c r="G11" s="60"/>
      <c r="I11" s="162"/>
      <c r="J11" s="162"/>
    </row>
    <row r="12" spans="2:10" ht="15" x14ac:dyDescent="0.2">
      <c r="B12" s="58"/>
      <c r="C12" s="173">
        <v>4</v>
      </c>
      <c r="D12" s="174">
        <v>1000</v>
      </c>
      <c r="E12" s="177">
        <v>0.14000000000000001</v>
      </c>
      <c r="F12" s="172"/>
      <c r="G12" s="60"/>
      <c r="I12" s="162"/>
      <c r="J12" s="162"/>
    </row>
    <row r="13" spans="2:10" ht="15.75" thickBot="1" x14ac:dyDescent="0.25">
      <c r="B13" s="64"/>
      <c r="C13" s="176">
        <v>5</v>
      </c>
      <c r="D13" s="110"/>
      <c r="E13" s="178">
        <v>-0.04</v>
      </c>
      <c r="F13" s="65"/>
      <c r="G13" s="150"/>
      <c r="I13" s="162"/>
      <c r="J13" s="162"/>
    </row>
    <row r="14" spans="2:10" ht="15.75" thickBot="1" x14ac:dyDescent="0.25">
      <c r="E14" s="51"/>
      <c r="F14" s="51"/>
      <c r="I14" s="162"/>
      <c r="J14" s="162"/>
    </row>
    <row r="15" spans="2:10" ht="15" x14ac:dyDescent="0.2">
      <c r="B15" s="67"/>
      <c r="C15" s="137"/>
      <c r="D15" s="137"/>
      <c r="E15" s="69"/>
      <c r="F15" s="69"/>
      <c r="G15" s="71"/>
      <c r="I15" s="162"/>
      <c r="J15" s="162"/>
    </row>
    <row r="16" spans="2:10" ht="15.75" x14ac:dyDescent="0.25">
      <c r="B16" s="72"/>
      <c r="C16" s="16" t="s">
        <v>144</v>
      </c>
      <c r="D16" s="23">
        <f>AVERAGE(E9:E13)</f>
        <v>5.4000000000000013E-2</v>
      </c>
      <c r="E16" s="196" t="s">
        <v>145</v>
      </c>
      <c r="F16" s="192"/>
      <c r="G16" s="193"/>
      <c r="I16" s="162"/>
      <c r="J16" s="162"/>
    </row>
    <row r="17" spans="2:10" ht="15" x14ac:dyDescent="0.2">
      <c r="B17" s="72"/>
      <c r="C17" s="49"/>
      <c r="D17" s="79"/>
      <c r="E17" s="194"/>
      <c r="F17" s="194"/>
      <c r="G17" s="195"/>
      <c r="J17" s="162"/>
    </row>
    <row r="18" spans="2:10" ht="15.75" x14ac:dyDescent="0.25">
      <c r="B18" s="72"/>
      <c r="C18" s="16" t="s">
        <v>146</v>
      </c>
      <c r="D18" s="25">
        <f>((1+E9)*(1+E10)*(1+E11)*(1+E12)*(1+E13))^(1/5)-1</f>
        <v>4.8977003317709933E-2</v>
      </c>
      <c r="E18" s="196" t="s">
        <v>147</v>
      </c>
      <c r="F18" s="192"/>
      <c r="G18" s="193"/>
      <c r="J18" s="162"/>
    </row>
    <row r="19" spans="2:10" ht="15" x14ac:dyDescent="0.2">
      <c r="B19" s="72"/>
      <c r="C19" s="49"/>
      <c r="D19" s="79"/>
      <c r="E19" s="159"/>
      <c r="F19" s="160"/>
      <c r="G19" s="158"/>
      <c r="J19" s="162"/>
    </row>
    <row r="20" spans="2:10" ht="15" x14ac:dyDescent="0.2">
      <c r="B20" s="72"/>
      <c r="C20" s="16" t="s">
        <v>148</v>
      </c>
      <c r="D20" s="79"/>
      <c r="E20" s="159"/>
      <c r="F20" s="160"/>
      <c r="G20" s="158"/>
      <c r="J20" s="162"/>
    </row>
    <row r="21" spans="2:10" ht="15.75" x14ac:dyDescent="0.25">
      <c r="B21" s="72"/>
      <c r="C21" s="16" t="s">
        <v>149</v>
      </c>
      <c r="D21" s="180">
        <f>D8*(1+E9)</f>
        <v>910</v>
      </c>
      <c r="E21" s="197" t="s">
        <v>154</v>
      </c>
      <c r="F21" s="189"/>
      <c r="G21" s="190"/>
      <c r="J21" s="162"/>
    </row>
    <row r="22" spans="2:10" ht="15.75" x14ac:dyDescent="0.25">
      <c r="B22" s="72"/>
      <c r="C22" s="16" t="s">
        <v>150</v>
      </c>
      <c r="D22" s="180">
        <f>(D21+D9)*(1+E10)</f>
        <v>2234.6999999999998</v>
      </c>
      <c r="E22" s="181" t="s">
        <v>155</v>
      </c>
      <c r="F22" s="159"/>
      <c r="G22" s="170"/>
      <c r="J22" s="162"/>
    </row>
    <row r="23" spans="2:10" ht="15.75" x14ac:dyDescent="0.25">
      <c r="B23" s="72"/>
      <c r="C23" s="16" t="s">
        <v>151</v>
      </c>
      <c r="D23" s="180">
        <f>(D22+D10)*(1+E11)</f>
        <v>3525.8229999999999</v>
      </c>
      <c r="E23" s="181" t="s">
        <v>156</v>
      </c>
      <c r="F23" s="159"/>
      <c r="G23" s="170"/>
      <c r="J23" s="162"/>
    </row>
    <row r="24" spans="2:10" ht="15.75" x14ac:dyDescent="0.25">
      <c r="B24" s="72"/>
      <c r="C24" s="16" t="s">
        <v>152</v>
      </c>
      <c r="D24" s="180">
        <f>(D23+D11)*(1+E12)</f>
        <v>5159.4382200000009</v>
      </c>
      <c r="E24" s="181" t="s">
        <v>157</v>
      </c>
      <c r="F24" s="159"/>
      <c r="G24" s="170"/>
      <c r="J24" s="162"/>
    </row>
    <row r="25" spans="2:10" ht="15.75" x14ac:dyDescent="0.25">
      <c r="B25" s="72"/>
      <c r="C25" s="16" t="s">
        <v>153</v>
      </c>
      <c r="D25" s="180">
        <f>(D24+D12)*(1+E13)</f>
        <v>5913.0606912000003</v>
      </c>
      <c r="E25" s="181" t="s">
        <v>158</v>
      </c>
      <c r="F25" s="159"/>
      <c r="G25" s="170"/>
      <c r="J25" s="162"/>
    </row>
    <row r="26" spans="2:10" ht="15.75" x14ac:dyDescent="0.25">
      <c r="B26" s="72"/>
      <c r="C26" s="16"/>
      <c r="D26" s="24"/>
      <c r="E26" s="179"/>
      <c r="F26" s="159"/>
      <c r="G26" s="170"/>
      <c r="J26" s="162"/>
    </row>
    <row r="27" spans="2:10" ht="15.75" x14ac:dyDescent="0.25">
      <c r="B27" s="72"/>
      <c r="C27" s="16" t="s">
        <v>159</v>
      </c>
      <c r="D27" s="24"/>
      <c r="E27" s="179"/>
      <c r="F27" s="159"/>
      <c r="G27" s="170"/>
      <c r="J27" s="162"/>
    </row>
    <row r="28" spans="2:10" ht="15.75" x14ac:dyDescent="0.25">
      <c r="B28" s="72"/>
      <c r="C28" s="16" t="s">
        <v>160</v>
      </c>
      <c r="D28" s="182">
        <f>-D8</f>
        <v>-1000</v>
      </c>
      <c r="E28" s="181" t="s">
        <v>167</v>
      </c>
      <c r="F28" s="159"/>
      <c r="G28" s="170"/>
      <c r="J28" s="162"/>
    </row>
    <row r="29" spans="2:10" ht="15.75" x14ac:dyDescent="0.25">
      <c r="B29" s="72"/>
      <c r="C29" s="16" t="s">
        <v>161</v>
      </c>
      <c r="D29" s="182">
        <f>-D9</f>
        <v>-1000</v>
      </c>
      <c r="E29" s="181" t="s">
        <v>168</v>
      </c>
      <c r="F29" s="159"/>
      <c r="G29" s="170"/>
      <c r="J29" s="162"/>
    </row>
    <row r="30" spans="2:10" ht="15.75" x14ac:dyDescent="0.25">
      <c r="B30" s="72"/>
      <c r="C30" s="16" t="s">
        <v>162</v>
      </c>
      <c r="D30" s="182">
        <f>-D10</f>
        <v>-1000</v>
      </c>
      <c r="E30" s="181" t="s">
        <v>169</v>
      </c>
      <c r="F30" s="159"/>
      <c r="G30" s="170"/>
      <c r="J30" s="162"/>
    </row>
    <row r="31" spans="2:10" ht="15.75" x14ac:dyDescent="0.25">
      <c r="B31" s="72"/>
      <c r="C31" s="16" t="s">
        <v>163</v>
      </c>
      <c r="D31" s="182">
        <f>-D11</f>
        <v>-1000</v>
      </c>
      <c r="E31" s="181" t="s">
        <v>170</v>
      </c>
      <c r="F31" s="159"/>
      <c r="G31" s="170"/>
      <c r="J31" s="162"/>
    </row>
    <row r="32" spans="2:10" ht="15.75" x14ac:dyDescent="0.25">
      <c r="B32" s="72"/>
      <c r="C32" s="16" t="s">
        <v>164</v>
      </c>
      <c r="D32" s="182">
        <f>-D12</f>
        <v>-1000</v>
      </c>
      <c r="E32" s="181" t="s">
        <v>171</v>
      </c>
      <c r="F32" s="159"/>
      <c r="G32" s="170"/>
      <c r="J32" s="162"/>
    </row>
    <row r="33" spans="2:10" ht="15.75" x14ac:dyDescent="0.25">
      <c r="B33" s="72"/>
      <c r="C33" s="16" t="s">
        <v>165</v>
      </c>
      <c r="D33" s="183">
        <f>D25</f>
        <v>5913.0606912000003</v>
      </c>
      <c r="E33" s="181" t="s">
        <v>172</v>
      </c>
      <c r="F33" s="159"/>
      <c r="G33" s="170"/>
      <c r="J33" s="162"/>
    </row>
    <row r="34" spans="2:10" ht="15.75" x14ac:dyDescent="0.25">
      <c r="B34" s="72"/>
      <c r="C34" s="16" t="s">
        <v>166</v>
      </c>
      <c r="D34" s="25">
        <f>IRR(D28:D33)</f>
        <v>5.6439594439156471E-2</v>
      </c>
      <c r="E34" s="181" t="s">
        <v>173</v>
      </c>
      <c r="F34" s="159"/>
      <c r="G34" s="170"/>
      <c r="J34" s="162"/>
    </row>
    <row r="35" spans="2:10" ht="15.75" x14ac:dyDescent="0.25">
      <c r="B35" s="72"/>
      <c r="C35" s="16"/>
      <c r="D35" s="24"/>
      <c r="E35" s="181"/>
      <c r="F35" s="159"/>
      <c r="G35" s="170"/>
      <c r="J35" s="162"/>
    </row>
    <row r="36" spans="2:10" ht="15.75" x14ac:dyDescent="0.25">
      <c r="B36" s="72"/>
      <c r="C36" s="16" t="s">
        <v>174</v>
      </c>
      <c r="D36" s="24"/>
      <c r="E36" s="181"/>
      <c r="F36" s="159"/>
      <c r="G36" s="170"/>
      <c r="J36" s="162"/>
    </row>
    <row r="37" spans="2:10" ht="15.75" thickBot="1" x14ac:dyDescent="0.25">
      <c r="B37" s="89"/>
      <c r="C37" s="19" t="s">
        <v>175</v>
      </c>
      <c r="D37" s="90"/>
      <c r="E37" s="91"/>
      <c r="F37" s="92"/>
      <c r="G37" s="94"/>
    </row>
  </sheetData>
  <mergeCells count="4">
    <mergeCell ref="E16:G16"/>
    <mergeCell ref="E17:G17"/>
    <mergeCell ref="E18:G18"/>
    <mergeCell ref="E21:G2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3"/>
  <sheetViews>
    <sheetView workbookViewId="0"/>
  </sheetViews>
  <sheetFormatPr defaultRowHeight="12.75" x14ac:dyDescent="0.2"/>
  <cols>
    <col min="2" max="2" width="3.28515625" customWidth="1"/>
    <col min="3" max="3" width="19.28515625" customWidth="1"/>
    <col min="4" max="4" width="18.28515625" customWidth="1"/>
    <col min="5" max="5" width="3.28515625" customWidth="1"/>
  </cols>
  <sheetData>
    <row r="1" spans="1:15" ht="18" x14ac:dyDescent="0.25">
      <c r="A1" s="1"/>
      <c r="B1" s="1"/>
      <c r="C1" s="46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 x14ac:dyDescent="0.2">
      <c r="A2" s="1"/>
      <c r="B2" s="1"/>
      <c r="C2" s="1" t="s">
        <v>8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x14ac:dyDescent="0.2">
      <c r="A4" s="1"/>
      <c r="B4" s="1"/>
      <c r="C4" s="2" t="s">
        <v>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 x14ac:dyDescent="0.2">
      <c r="A6" s="1"/>
      <c r="B6" s="3"/>
      <c r="C6" s="4"/>
      <c r="D6" s="4"/>
      <c r="E6" s="5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x14ac:dyDescent="0.2">
      <c r="A7" s="1"/>
      <c r="B7" s="6"/>
      <c r="C7" s="7" t="s">
        <v>4</v>
      </c>
      <c r="D7" s="47">
        <f>'#1'!D7</f>
        <v>100</v>
      </c>
      <c r="E7" s="8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x14ac:dyDescent="0.2">
      <c r="A8" s="1"/>
      <c r="B8" s="6"/>
      <c r="C8" s="7" t="s">
        <v>5</v>
      </c>
      <c r="D8" s="48">
        <f>'#1'!D8</f>
        <v>37</v>
      </c>
      <c r="E8" s="8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" x14ac:dyDescent="0.2">
      <c r="A9" s="1"/>
      <c r="B9" s="6"/>
      <c r="C9" s="7" t="s">
        <v>6</v>
      </c>
      <c r="D9" s="48">
        <f>'#1'!D9</f>
        <v>0.28000000000000003</v>
      </c>
      <c r="E9" s="8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" x14ac:dyDescent="0.2">
      <c r="A10" s="1"/>
      <c r="B10" s="6"/>
      <c r="C10" s="7" t="s">
        <v>7</v>
      </c>
      <c r="D10" s="48">
        <f>'#1'!D10</f>
        <v>41</v>
      </c>
      <c r="E10" s="8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.75" thickBot="1" x14ac:dyDescent="0.25">
      <c r="A11" s="1"/>
      <c r="B11" s="9"/>
      <c r="C11" s="10"/>
      <c r="D11" s="10"/>
      <c r="E11" s="1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" x14ac:dyDescent="0.2">
      <c r="A13" s="1"/>
      <c r="B13" s="1"/>
      <c r="C13" s="2" t="s">
        <v>3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.75" thickBo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" x14ac:dyDescent="0.2">
      <c r="A15" s="1"/>
      <c r="B15" s="12"/>
      <c r="C15" s="13"/>
      <c r="D15" s="13"/>
      <c r="E15" s="14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.75" x14ac:dyDescent="0.25">
      <c r="A16" s="1"/>
      <c r="B16" s="15"/>
      <c r="C16" s="16" t="s">
        <v>15</v>
      </c>
      <c r="D16" s="25">
        <f>(D10-D8)/D8</f>
        <v>0.10810810810810811</v>
      </c>
      <c r="E16" s="17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.75" x14ac:dyDescent="0.25">
      <c r="A17" s="1"/>
      <c r="B17" s="15"/>
      <c r="C17" s="16" t="s">
        <v>16</v>
      </c>
      <c r="D17" s="25">
        <f>D9/D8</f>
        <v>7.5675675675675683E-3</v>
      </c>
      <c r="E17" s="17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.75" x14ac:dyDescent="0.25">
      <c r="A18" s="1"/>
      <c r="B18" s="15"/>
      <c r="C18" s="16" t="s">
        <v>17</v>
      </c>
      <c r="D18" s="23">
        <f>D16+D17</f>
        <v>0.11567567567567569</v>
      </c>
      <c r="E18" s="17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.75" thickBot="1" x14ac:dyDescent="0.25">
      <c r="A19" s="1"/>
      <c r="B19" s="18"/>
      <c r="C19" s="19"/>
      <c r="D19" s="19"/>
      <c r="E19" s="20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ht="1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ht="1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1:15" ht="1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1:15" ht="1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1:15" ht="1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1:15" ht="1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1:15" ht="1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1:15" ht="1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1:15" ht="1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1:15" ht="1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1:15" ht="1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1:15" ht="1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1:15" ht="1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1:15" ht="1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1:15" ht="1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1:15" ht="1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1:15" ht="1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1:15" ht="1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1:15" ht="1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1:15" ht="1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1:15" ht="1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1:15" ht="1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1:15" ht="1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1:15" ht="1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1:15" ht="1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1:15" ht="1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1:15" ht="1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1:15" ht="1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1:15" ht="1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1:15" ht="1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1:15" ht="1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1:15" ht="1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1:15" ht="1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1:15" ht="1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1:15" ht="1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1:15" ht="1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1:15" ht="1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1:15" ht="1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1:15" ht="1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1:15" ht="1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1:15" ht="1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  <row r="592" spans="1:15" ht="1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</row>
    <row r="593" spans="1:15" ht="1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</row>
    <row r="594" spans="1:15" ht="1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</row>
    <row r="595" spans="1:15" ht="1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</row>
    <row r="596" spans="1:15" ht="1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</row>
    <row r="597" spans="1:15" ht="1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</row>
    <row r="598" spans="1:15" ht="1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</row>
    <row r="599" spans="1:15" ht="1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</row>
    <row r="600" spans="1:15" ht="1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</row>
    <row r="601" spans="1:15" ht="1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</row>
    <row r="602" spans="1:15" ht="1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</row>
    <row r="603" spans="1:15" ht="1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</row>
    <row r="604" spans="1:15" ht="1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</row>
    <row r="605" spans="1:15" ht="1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</row>
    <row r="606" spans="1:15" ht="1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</row>
    <row r="607" spans="1:15" ht="1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</row>
    <row r="608" spans="1:15" ht="1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</row>
    <row r="609" spans="1:15" ht="1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</row>
    <row r="610" spans="1:15" ht="1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</row>
    <row r="611" spans="1:15" ht="1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</row>
    <row r="612" spans="1:15" ht="1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</row>
    <row r="613" spans="1:15" ht="1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</row>
    <row r="614" spans="1:15" ht="1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</row>
    <row r="615" spans="1:15" ht="1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</row>
    <row r="616" spans="1:15" ht="1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</row>
    <row r="617" spans="1:15" ht="1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</row>
    <row r="618" spans="1:15" ht="1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</row>
    <row r="619" spans="1:15" ht="1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</row>
    <row r="620" spans="1:15" ht="1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</row>
    <row r="621" spans="1:15" ht="1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</row>
    <row r="622" spans="1:15" ht="1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</row>
    <row r="623" spans="1:15" ht="1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</row>
    <row r="624" spans="1:15" ht="1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</row>
    <row r="625" spans="1:15" ht="1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</row>
    <row r="626" spans="1:15" ht="1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</row>
    <row r="627" spans="1:15" ht="1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</row>
    <row r="628" spans="1:15" ht="1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</row>
    <row r="629" spans="1:15" ht="1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</row>
    <row r="630" spans="1:15" ht="1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</row>
    <row r="631" spans="1:15" ht="1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</row>
    <row r="632" spans="1:15" ht="1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</row>
    <row r="633" spans="1:15" ht="1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</row>
    <row r="634" spans="1:15" ht="1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</row>
    <row r="635" spans="1:15" ht="1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</row>
    <row r="636" spans="1:15" ht="1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</row>
    <row r="637" spans="1:15" ht="1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</row>
    <row r="638" spans="1:15" ht="1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</row>
    <row r="639" spans="1:15" ht="1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</row>
    <row r="640" spans="1:15" ht="1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</row>
    <row r="641" spans="1:15" ht="1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</row>
    <row r="642" spans="1:15" ht="1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</row>
    <row r="643" spans="1:15" ht="1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</row>
    <row r="644" spans="1:15" ht="1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</row>
    <row r="645" spans="1:15" ht="1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</row>
    <row r="646" spans="1:15" ht="1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</row>
    <row r="647" spans="1:15" ht="1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</row>
    <row r="648" spans="1:15" ht="1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</row>
    <row r="649" spans="1:15" ht="1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</row>
    <row r="650" spans="1:15" ht="1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</row>
    <row r="651" spans="1:15" ht="1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</row>
    <row r="652" spans="1:15" ht="1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</row>
    <row r="653" spans="1:15" ht="1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</row>
    <row r="654" spans="1:15" ht="1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</row>
    <row r="655" spans="1:15" ht="1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</row>
    <row r="656" spans="1:15" ht="1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</row>
    <row r="657" spans="1:15" ht="1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</row>
    <row r="658" spans="1:15" ht="1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</row>
    <row r="659" spans="1:15" ht="1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</row>
    <row r="660" spans="1:15" ht="1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</row>
    <row r="661" spans="1:15" ht="1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</row>
    <row r="662" spans="1:15" ht="1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</row>
    <row r="663" spans="1:15" ht="1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</row>
    <row r="664" spans="1:15" ht="1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</row>
    <row r="665" spans="1:15" ht="1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</row>
    <row r="666" spans="1:15" ht="1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</row>
    <row r="667" spans="1:15" ht="1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</row>
    <row r="668" spans="1:15" ht="1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</row>
    <row r="669" spans="1:15" ht="1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</row>
    <row r="670" spans="1:15" ht="1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</row>
    <row r="671" spans="1:15" ht="1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</row>
    <row r="672" spans="1:15" ht="1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</row>
    <row r="673" spans="1:15" ht="1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</row>
    <row r="674" spans="1:15" ht="1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</row>
    <row r="675" spans="1:15" ht="1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</row>
    <row r="676" spans="1:15" ht="1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</row>
    <row r="677" spans="1:15" ht="1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</row>
    <row r="678" spans="1:15" ht="1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</row>
    <row r="679" spans="1:15" ht="1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</row>
    <row r="680" spans="1:15" ht="1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</row>
    <row r="681" spans="1:15" ht="1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</row>
    <row r="682" spans="1:15" ht="1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</row>
    <row r="683" spans="1:15" ht="1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</row>
    <row r="684" spans="1:15" ht="1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</row>
    <row r="685" spans="1:15" ht="1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</row>
    <row r="686" spans="1:15" ht="1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</row>
    <row r="687" spans="1:15" ht="1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</row>
    <row r="688" spans="1:15" ht="1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</row>
    <row r="689" spans="1:15" ht="1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</row>
    <row r="690" spans="1:15" ht="1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</row>
    <row r="691" spans="1:15" ht="1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</row>
    <row r="692" spans="1:15" ht="1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</row>
    <row r="693" spans="1:15" ht="1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</row>
    <row r="694" spans="1:15" ht="1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</row>
    <row r="695" spans="1:15" ht="1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</row>
    <row r="696" spans="1:15" ht="1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</row>
    <row r="697" spans="1:15" ht="1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</row>
    <row r="698" spans="1:15" ht="1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</row>
    <row r="699" spans="1:15" ht="1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</row>
    <row r="700" spans="1:15" ht="1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</row>
    <row r="701" spans="1:15" ht="1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</row>
    <row r="702" spans="1:15" ht="1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</row>
    <row r="703" spans="1:15" ht="1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</row>
    <row r="704" spans="1:15" ht="1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</row>
    <row r="705" spans="1:15" ht="1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</row>
    <row r="706" spans="1:15" ht="1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</row>
    <row r="707" spans="1:15" ht="1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</row>
    <row r="708" spans="1:15" ht="1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</row>
    <row r="709" spans="1:15" ht="1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</row>
    <row r="710" spans="1:15" ht="1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</row>
    <row r="711" spans="1:15" ht="1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</row>
    <row r="712" spans="1:15" ht="1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</row>
    <row r="713" spans="1:15" ht="1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</row>
    <row r="714" spans="1:15" ht="1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</row>
    <row r="715" spans="1:15" ht="1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</row>
    <row r="716" spans="1:15" ht="1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</row>
    <row r="717" spans="1:15" ht="1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</row>
    <row r="718" spans="1:15" ht="1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</row>
    <row r="719" spans="1:15" ht="1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</row>
    <row r="720" spans="1:15" ht="1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</row>
    <row r="721" spans="1:15" ht="1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</row>
    <row r="722" spans="1:15" ht="1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</row>
    <row r="723" spans="1:15" ht="1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</row>
    <row r="724" spans="1:15" ht="1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</row>
    <row r="725" spans="1:15" ht="1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</row>
    <row r="726" spans="1:15" ht="1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</row>
    <row r="727" spans="1:15" ht="1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</row>
    <row r="728" spans="1:15" ht="1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</row>
    <row r="729" spans="1:15" ht="1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</row>
    <row r="730" spans="1:15" ht="1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</row>
    <row r="731" spans="1:15" ht="1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</row>
    <row r="732" spans="1:15" ht="1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</row>
    <row r="733" spans="1:15" ht="1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</row>
    <row r="734" spans="1:15" ht="1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</row>
    <row r="735" spans="1:15" ht="1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</row>
    <row r="736" spans="1:15" ht="1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</row>
    <row r="737" spans="1:15" ht="1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</row>
    <row r="738" spans="1:15" ht="1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</row>
    <row r="739" spans="1:15" ht="1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</row>
    <row r="740" spans="1:15" ht="1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</row>
    <row r="741" spans="1:15" ht="1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</row>
    <row r="742" spans="1:15" ht="1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</row>
    <row r="743" spans="1:15" ht="1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</row>
    <row r="744" spans="1:15" ht="1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</row>
    <row r="745" spans="1:15" ht="1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</row>
    <row r="746" spans="1:15" ht="1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</row>
    <row r="747" spans="1:15" ht="1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</row>
    <row r="748" spans="1:15" ht="1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</row>
    <row r="749" spans="1:15" ht="1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</row>
    <row r="750" spans="1:15" ht="1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</row>
    <row r="751" spans="1:15" ht="1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</row>
    <row r="752" spans="1:15" ht="1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</row>
    <row r="753" spans="1:15" ht="1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</row>
    <row r="754" spans="1:15" ht="1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</row>
    <row r="755" spans="1:15" ht="1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</row>
    <row r="756" spans="1:15" ht="1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</row>
    <row r="757" spans="1:15" ht="1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</row>
    <row r="758" spans="1:15" ht="1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</row>
    <row r="759" spans="1:15" ht="1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</row>
    <row r="760" spans="1:15" ht="1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</row>
    <row r="761" spans="1:15" ht="1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</row>
    <row r="762" spans="1:15" ht="1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</row>
    <row r="763" spans="1:15" ht="1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4"/>
  <sheetViews>
    <sheetView workbookViewId="0"/>
  </sheetViews>
  <sheetFormatPr defaultRowHeight="12.75" x14ac:dyDescent="0.2"/>
  <cols>
    <col min="2" max="2" width="3.28515625" customWidth="1"/>
    <col min="3" max="3" width="20.28515625" bestFit="1" customWidth="1"/>
    <col min="4" max="4" width="18.28515625" customWidth="1"/>
    <col min="5" max="5" width="3.28515625" customWidth="1"/>
  </cols>
  <sheetData>
    <row r="1" spans="1:15" ht="18" x14ac:dyDescent="0.25">
      <c r="A1" s="1"/>
      <c r="B1" s="1"/>
      <c r="C1" s="46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 x14ac:dyDescent="0.2">
      <c r="A2" s="1"/>
      <c r="B2" s="1"/>
      <c r="C2" s="1" t="s">
        <v>9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x14ac:dyDescent="0.2">
      <c r="A4" s="1"/>
      <c r="B4" s="1"/>
      <c r="C4" s="2" t="s">
        <v>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 x14ac:dyDescent="0.2">
      <c r="A6" s="1"/>
      <c r="B6" s="3"/>
      <c r="C6" s="4"/>
      <c r="D6" s="4"/>
      <c r="E6" s="5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x14ac:dyDescent="0.2">
      <c r="A7" s="1"/>
      <c r="B7" s="6"/>
      <c r="C7" s="7" t="s">
        <v>4</v>
      </c>
      <c r="D7" s="32">
        <v>500</v>
      </c>
      <c r="E7" s="8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x14ac:dyDescent="0.2">
      <c r="A8" s="1"/>
      <c r="B8" s="6"/>
      <c r="C8" s="7" t="s">
        <v>5</v>
      </c>
      <c r="D8" s="48">
        <f>'#1'!D8</f>
        <v>37</v>
      </c>
      <c r="E8" s="8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" x14ac:dyDescent="0.2">
      <c r="A9" s="1"/>
      <c r="B9" s="6"/>
      <c r="C9" s="7" t="s">
        <v>6</v>
      </c>
      <c r="D9" s="48">
        <f>'#1'!D9</f>
        <v>0.28000000000000003</v>
      </c>
      <c r="E9" s="8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" x14ac:dyDescent="0.2">
      <c r="A10" s="1"/>
      <c r="B10" s="6"/>
      <c r="C10" s="7" t="s">
        <v>7</v>
      </c>
      <c r="D10" s="21">
        <v>34</v>
      </c>
      <c r="E10" s="8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.75" thickBot="1" x14ac:dyDescent="0.25">
      <c r="A11" s="1"/>
      <c r="B11" s="9"/>
      <c r="C11" s="10"/>
      <c r="D11" s="10"/>
      <c r="E11" s="1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" x14ac:dyDescent="0.2">
      <c r="A13" s="1"/>
      <c r="B13" s="1"/>
      <c r="C13" s="2" t="s">
        <v>3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.75" thickBo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" x14ac:dyDescent="0.2">
      <c r="A15" s="1"/>
      <c r="B15" s="12"/>
      <c r="C15" s="13"/>
      <c r="D15" s="13"/>
      <c r="E15" s="14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.75" x14ac:dyDescent="0.25">
      <c r="A16" s="1"/>
      <c r="B16" s="15"/>
      <c r="C16" s="16" t="s">
        <v>18</v>
      </c>
      <c r="D16" s="31">
        <f>D7*(D10-D8)+(D7*D9)</f>
        <v>-1360</v>
      </c>
      <c r="E16" s="17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.75" x14ac:dyDescent="0.25">
      <c r="A17" s="1"/>
      <c r="B17" s="15"/>
      <c r="C17" s="16" t="s">
        <v>15</v>
      </c>
      <c r="D17" s="25">
        <f>(D10-D8)/D8</f>
        <v>-8.1081081081081086E-2</v>
      </c>
      <c r="E17" s="17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.75" x14ac:dyDescent="0.25">
      <c r="A18" s="1"/>
      <c r="B18" s="15"/>
      <c r="C18" s="16" t="s">
        <v>16</v>
      </c>
      <c r="D18" s="25">
        <f>D9/D8</f>
        <v>7.5675675675675683E-3</v>
      </c>
      <c r="E18" s="17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.75" x14ac:dyDescent="0.25">
      <c r="A19" s="1"/>
      <c r="B19" s="15"/>
      <c r="C19" s="16" t="s">
        <v>17</v>
      </c>
      <c r="D19" s="25">
        <f>D17+D18</f>
        <v>-7.3513513513513512E-2</v>
      </c>
      <c r="E19" s="17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.75" thickBot="1" x14ac:dyDescent="0.25">
      <c r="A20" s="1"/>
      <c r="B20" s="18"/>
      <c r="C20" s="19"/>
      <c r="D20" s="19"/>
      <c r="E20" s="20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ht="1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ht="1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1:15" ht="1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1:15" ht="1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1:15" ht="1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1:15" ht="1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1:15" ht="1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1:15" ht="1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1:15" ht="1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1:15" ht="1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1:15" ht="1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1:15" ht="1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1:15" ht="1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1:15" ht="1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1:15" ht="1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1:15" ht="1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1:15" ht="1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1:15" ht="1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1:15" ht="1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1:15" ht="1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1:15" ht="1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1:15" ht="1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1:15" ht="1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1:15" ht="1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1:15" ht="1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1:15" ht="1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1:15" ht="1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1:15" ht="1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1:15" ht="1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1:15" ht="1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1:15" ht="1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1:15" ht="1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1:15" ht="1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1:15" ht="1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1:15" ht="1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1:15" ht="1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1:15" ht="1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1:15" ht="1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1:15" ht="1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1:15" ht="1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1:15" ht="1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  <row r="592" spans="1:15" ht="1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</row>
    <row r="593" spans="1:15" ht="1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</row>
    <row r="594" spans="1:15" ht="1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</row>
    <row r="595" spans="1:15" ht="1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</row>
    <row r="596" spans="1:15" ht="1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</row>
    <row r="597" spans="1:15" ht="1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</row>
    <row r="598" spans="1:15" ht="1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</row>
    <row r="599" spans="1:15" ht="1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</row>
    <row r="600" spans="1:15" ht="1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</row>
    <row r="601" spans="1:15" ht="1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</row>
    <row r="602" spans="1:15" ht="1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</row>
    <row r="603" spans="1:15" ht="1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</row>
    <row r="604" spans="1:15" ht="1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</row>
    <row r="605" spans="1:15" ht="1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</row>
    <row r="606" spans="1:15" ht="1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</row>
    <row r="607" spans="1:15" ht="1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</row>
    <row r="608" spans="1:15" ht="1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</row>
    <row r="609" spans="1:15" ht="1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</row>
    <row r="610" spans="1:15" ht="1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</row>
    <row r="611" spans="1:15" ht="1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</row>
    <row r="612" spans="1:15" ht="1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</row>
    <row r="613" spans="1:15" ht="1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</row>
    <row r="614" spans="1:15" ht="1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</row>
    <row r="615" spans="1:15" ht="1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</row>
    <row r="616" spans="1:15" ht="1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</row>
    <row r="617" spans="1:15" ht="1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</row>
    <row r="618" spans="1:15" ht="1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</row>
    <row r="619" spans="1:15" ht="1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</row>
    <row r="620" spans="1:15" ht="1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</row>
    <row r="621" spans="1:15" ht="1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</row>
    <row r="622" spans="1:15" ht="1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</row>
    <row r="623" spans="1:15" ht="1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</row>
    <row r="624" spans="1:15" ht="1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</row>
    <row r="625" spans="1:15" ht="1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</row>
    <row r="626" spans="1:15" ht="1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</row>
    <row r="627" spans="1:15" ht="1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</row>
    <row r="628" spans="1:15" ht="1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</row>
    <row r="629" spans="1:15" ht="1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</row>
    <row r="630" spans="1:15" ht="1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</row>
    <row r="631" spans="1:15" ht="1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</row>
    <row r="632" spans="1:15" ht="1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</row>
    <row r="633" spans="1:15" ht="1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</row>
    <row r="634" spans="1:15" ht="1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</row>
    <row r="635" spans="1:15" ht="1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</row>
    <row r="636" spans="1:15" ht="1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</row>
    <row r="637" spans="1:15" ht="1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</row>
    <row r="638" spans="1:15" ht="1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</row>
    <row r="639" spans="1:15" ht="1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</row>
    <row r="640" spans="1:15" ht="1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</row>
    <row r="641" spans="1:15" ht="1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</row>
    <row r="642" spans="1:15" ht="1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</row>
    <row r="643" spans="1:15" ht="1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</row>
    <row r="644" spans="1:15" ht="1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</row>
    <row r="645" spans="1:15" ht="1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</row>
    <row r="646" spans="1:15" ht="1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</row>
    <row r="647" spans="1:15" ht="1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</row>
    <row r="648" spans="1:15" ht="1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</row>
    <row r="649" spans="1:15" ht="1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</row>
    <row r="650" spans="1:15" ht="1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</row>
    <row r="651" spans="1:15" ht="1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</row>
    <row r="652" spans="1:15" ht="1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</row>
    <row r="653" spans="1:15" ht="1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</row>
    <row r="654" spans="1:15" ht="1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</row>
    <row r="655" spans="1:15" ht="1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</row>
    <row r="656" spans="1:15" ht="1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</row>
    <row r="657" spans="1:15" ht="1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</row>
    <row r="658" spans="1:15" ht="1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</row>
    <row r="659" spans="1:15" ht="1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</row>
    <row r="660" spans="1:15" ht="1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</row>
    <row r="661" spans="1:15" ht="1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</row>
    <row r="662" spans="1:15" ht="1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</row>
    <row r="663" spans="1:15" ht="1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</row>
    <row r="664" spans="1:15" ht="1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</row>
    <row r="665" spans="1:15" ht="1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</row>
    <row r="666" spans="1:15" ht="1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</row>
    <row r="667" spans="1:15" ht="1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</row>
    <row r="668" spans="1:15" ht="1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</row>
    <row r="669" spans="1:15" ht="1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</row>
    <row r="670" spans="1:15" ht="1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</row>
    <row r="671" spans="1:15" ht="1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</row>
    <row r="672" spans="1:15" ht="1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</row>
    <row r="673" spans="1:15" ht="1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</row>
    <row r="674" spans="1:15" ht="1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</row>
    <row r="675" spans="1:15" ht="1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</row>
    <row r="676" spans="1:15" ht="1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</row>
    <row r="677" spans="1:15" ht="1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</row>
    <row r="678" spans="1:15" ht="1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</row>
    <row r="679" spans="1:15" ht="1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</row>
    <row r="680" spans="1:15" ht="1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</row>
    <row r="681" spans="1:15" ht="1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</row>
    <row r="682" spans="1:15" ht="1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</row>
    <row r="683" spans="1:15" ht="1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</row>
    <row r="684" spans="1:15" ht="1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</row>
    <row r="685" spans="1:15" ht="1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</row>
    <row r="686" spans="1:15" ht="1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</row>
    <row r="687" spans="1:15" ht="1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</row>
    <row r="688" spans="1:15" ht="1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</row>
    <row r="689" spans="1:15" ht="1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</row>
    <row r="690" spans="1:15" ht="1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</row>
    <row r="691" spans="1:15" ht="1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</row>
    <row r="692" spans="1:15" ht="1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</row>
    <row r="693" spans="1:15" ht="1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</row>
    <row r="694" spans="1:15" ht="1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</row>
    <row r="695" spans="1:15" ht="1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</row>
    <row r="696" spans="1:15" ht="1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</row>
    <row r="697" spans="1:15" ht="1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</row>
    <row r="698" spans="1:15" ht="1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</row>
    <row r="699" spans="1:15" ht="1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</row>
    <row r="700" spans="1:15" ht="1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</row>
    <row r="701" spans="1:15" ht="1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</row>
    <row r="702" spans="1:15" ht="1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</row>
    <row r="703" spans="1:15" ht="1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</row>
    <row r="704" spans="1:15" ht="1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</row>
    <row r="705" spans="1:15" ht="1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</row>
    <row r="706" spans="1:15" ht="1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</row>
    <row r="707" spans="1:15" ht="1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</row>
    <row r="708" spans="1:15" ht="1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</row>
    <row r="709" spans="1:15" ht="1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</row>
    <row r="710" spans="1:15" ht="1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</row>
    <row r="711" spans="1:15" ht="1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</row>
    <row r="712" spans="1:15" ht="1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</row>
    <row r="713" spans="1:15" ht="1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</row>
    <row r="714" spans="1:15" ht="1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</row>
    <row r="715" spans="1:15" ht="1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</row>
    <row r="716" spans="1:15" ht="1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</row>
    <row r="717" spans="1:15" ht="1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</row>
    <row r="718" spans="1:15" ht="1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</row>
    <row r="719" spans="1:15" ht="1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</row>
    <row r="720" spans="1:15" ht="1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</row>
    <row r="721" spans="1:15" ht="1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</row>
    <row r="722" spans="1:15" ht="1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</row>
    <row r="723" spans="1:15" ht="1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</row>
    <row r="724" spans="1:15" ht="1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</row>
    <row r="725" spans="1:15" ht="1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</row>
    <row r="726" spans="1:15" ht="1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</row>
    <row r="727" spans="1:15" ht="1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</row>
    <row r="728" spans="1:15" ht="1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</row>
    <row r="729" spans="1:15" ht="1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</row>
    <row r="730" spans="1:15" ht="1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</row>
    <row r="731" spans="1:15" ht="1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</row>
    <row r="732" spans="1:15" ht="1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</row>
    <row r="733" spans="1:15" ht="1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</row>
    <row r="734" spans="1:15" ht="1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</row>
    <row r="735" spans="1:15" ht="1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</row>
    <row r="736" spans="1:15" ht="1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</row>
    <row r="737" spans="1:15" ht="1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</row>
    <row r="738" spans="1:15" ht="1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</row>
    <row r="739" spans="1:15" ht="1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</row>
    <row r="740" spans="1:15" ht="1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</row>
    <row r="741" spans="1:15" ht="1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</row>
    <row r="742" spans="1:15" ht="1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</row>
    <row r="743" spans="1:15" ht="1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</row>
    <row r="744" spans="1:15" ht="1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</row>
    <row r="745" spans="1:15" ht="1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</row>
    <row r="746" spans="1:15" ht="1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</row>
    <row r="747" spans="1:15" ht="1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</row>
    <row r="748" spans="1:15" ht="1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</row>
    <row r="749" spans="1:15" ht="1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</row>
    <row r="750" spans="1:15" ht="1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</row>
    <row r="751" spans="1:15" ht="1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</row>
    <row r="752" spans="1:15" ht="1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</row>
    <row r="753" spans="1:15" ht="1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</row>
    <row r="754" spans="1:15" ht="1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</row>
    <row r="755" spans="1:15" ht="1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</row>
    <row r="756" spans="1:15" ht="1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</row>
    <row r="757" spans="1:15" ht="1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</row>
    <row r="758" spans="1:15" ht="1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</row>
    <row r="759" spans="1:15" ht="1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</row>
    <row r="760" spans="1:15" ht="1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</row>
    <row r="761" spans="1:15" ht="1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</row>
    <row r="762" spans="1:15" ht="1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</row>
    <row r="763" spans="1:15" ht="1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</row>
    <row r="764" spans="1:15" ht="15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</row>
  </sheetData>
  <phoneticPr fontId="0" type="noConversion"/>
  <pageMargins left="0.75" right="0.75" top="1" bottom="1" header="0.5" footer="0.5"/>
  <pageSetup orientation="portrait" horizontalDpi="0" verticalDpi="0" copies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6"/>
  <sheetViews>
    <sheetView workbookViewId="0"/>
  </sheetViews>
  <sheetFormatPr defaultRowHeight="12.75" x14ac:dyDescent="0.2"/>
  <cols>
    <col min="2" max="2" width="3.28515625" customWidth="1"/>
    <col min="3" max="3" width="18.28515625" customWidth="1"/>
    <col min="4" max="4" width="14" customWidth="1"/>
    <col min="5" max="5" width="16" bestFit="1" customWidth="1"/>
    <col min="6" max="6" width="16.5703125" customWidth="1"/>
    <col min="7" max="7" width="3.28515625" customWidth="1"/>
  </cols>
  <sheetData>
    <row r="1" spans="1:16" ht="18" x14ac:dyDescent="0.25">
      <c r="A1" s="1"/>
      <c r="B1" s="1"/>
      <c r="C1" s="46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" x14ac:dyDescent="0.2">
      <c r="A2" s="1"/>
      <c r="B2" s="1"/>
      <c r="C2" s="1" t="s">
        <v>10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5" x14ac:dyDescent="0.2">
      <c r="A4" s="1"/>
      <c r="B4" s="1"/>
      <c r="C4" s="2" t="s">
        <v>3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.75" thickBo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" x14ac:dyDescent="0.2">
      <c r="A6" s="1"/>
      <c r="B6" s="12"/>
      <c r="C6" s="13"/>
      <c r="D6" s="13"/>
      <c r="E6" s="13"/>
      <c r="F6" s="13"/>
      <c r="G6" s="14"/>
      <c r="H6" s="1"/>
      <c r="I6" s="1"/>
      <c r="J6" s="1"/>
      <c r="K6" s="1"/>
      <c r="L6" s="1"/>
      <c r="M6" s="1"/>
      <c r="N6" s="1"/>
      <c r="O6" s="1"/>
      <c r="P6" s="1"/>
    </row>
    <row r="7" spans="1:16" ht="15" x14ac:dyDescent="0.2">
      <c r="A7" s="1"/>
      <c r="B7" s="15"/>
      <c r="C7" s="16"/>
      <c r="D7" s="16"/>
      <c r="E7" s="50" t="s">
        <v>23</v>
      </c>
      <c r="F7" s="50" t="s">
        <v>51</v>
      </c>
      <c r="G7" s="17"/>
      <c r="H7" s="1"/>
      <c r="I7" s="1"/>
      <c r="J7" s="1"/>
      <c r="K7" s="1"/>
      <c r="L7" s="1"/>
      <c r="M7" s="1"/>
      <c r="N7" s="1"/>
      <c r="O7" s="1"/>
      <c r="P7" s="1"/>
    </row>
    <row r="8" spans="1:16" ht="15.75" x14ac:dyDescent="0.25">
      <c r="A8" s="1"/>
      <c r="B8" s="15"/>
      <c r="C8" s="49" t="s">
        <v>50</v>
      </c>
      <c r="D8" s="16"/>
      <c r="E8" s="24">
        <v>6.2E-2</v>
      </c>
      <c r="F8" s="24">
        <f>E8-E9</f>
        <v>2.5000000000000001E-2</v>
      </c>
      <c r="G8" s="17"/>
      <c r="H8" s="1"/>
      <c r="I8" s="1"/>
      <c r="J8" s="1"/>
      <c r="K8" s="1"/>
      <c r="L8" s="1"/>
      <c r="M8" s="1"/>
      <c r="N8" s="1"/>
      <c r="O8" s="1"/>
      <c r="P8" s="1"/>
    </row>
    <row r="9" spans="1:16" ht="15.75" x14ac:dyDescent="0.25">
      <c r="A9" s="1"/>
      <c r="B9" s="15"/>
      <c r="C9" s="49" t="s">
        <v>11</v>
      </c>
      <c r="D9" s="16"/>
      <c r="E9" s="24">
        <v>3.6999999999999998E-2</v>
      </c>
      <c r="F9" s="24">
        <v>0</v>
      </c>
      <c r="G9" s="17"/>
      <c r="H9" s="1"/>
      <c r="I9" s="1"/>
      <c r="J9" s="1"/>
      <c r="K9" s="1"/>
      <c r="L9" s="1"/>
      <c r="M9" s="1"/>
      <c r="N9" s="1"/>
      <c r="O9" s="1"/>
      <c r="P9" s="1"/>
    </row>
    <row r="10" spans="1:16" ht="15.75" x14ac:dyDescent="0.25">
      <c r="A10" s="1"/>
      <c r="B10" s="15"/>
      <c r="C10" s="49" t="s">
        <v>12</v>
      </c>
      <c r="D10" s="16"/>
      <c r="E10" s="24">
        <v>0.11700000000000001</v>
      </c>
      <c r="F10" s="24">
        <f>E10-E9</f>
        <v>8.0000000000000016E-2</v>
      </c>
      <c r="G10" s="17"/>
      <c r="H10" s="1"/>
      <c r="I10" s="1"/>
      <c r="J10" s="1"/>
      <c r="K10" s="1"/>
      <c r="L10" s="1"/>
      <c r="M10" s="1"/>
      <c r="N10" s="1"/>
      <c r="O10" s="1"/>
      <c r="P10" s="1"/>
    </row>
    <row r="11" spans="1:16" ht="15.75" x14ac:dyDescent="0.25">
      <c r="A11" s="1"/>
      <c r="B11" s="15"/>
      <c r="C11" s="49" t="s">
        <v>13</v>
      </c>
      <c r="D11" s="16"/>
      <c r="E11" s="24">
        <v>0.17499999999999999</v>
      </c>
      <c r="F11" s="24">
        <f>E11-E9</f>
        <v>0.13799999999999998</v>
      </c>
      <c r="G11" s="17"/>
      <c r="H11" s="1"/>
      <c r="I11" s="1"/>
      <c r="J11" s="1"/>
      <c r="K11" s="1"/>
      <c r="L11" s="1"/>
      <c r="M11" s="1"/>
      <c r="N11" s="1"/>
      <c r="O11" s="1"/>
      <c r="P11" s="1"/>
    </row>
    <row r="12" spans="1:16" ht="15.75" thickBot="1" x14ac:dyDescent="0.25">
      <c r="A12" s="1"/>
      <c r="B12" s="18"/>
      <c r="C12" s="19"/>
      <c r="D12" s="19"/>
      <c r="E12" s="19"/>
      <c r="F12" s="19"/>
      <c r="G12" s="20"/>
      <c r="H12" s="1"/>
      <c r="I12" s="1"/>
      <c r="J12" s="1"/>
      <c r="K12" s="1"/>
      <c r="L12" s="1"/>
      <c r="M12" s="1"/>
      <c r="N12" s="1"/>
      <c r="O12" s="1"/>
      <c r="P12" s="1"/>
    </row>
    <row r="13" spans="1:16" ht="15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5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15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15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5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5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15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5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5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5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5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ht="1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ht="1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ht="1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ht="1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ht="1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ht="1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ht="1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ht="1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ht="1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ht="1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ht="1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ht="1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ht="1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ht="1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ht="1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ht="1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ht="1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ht="1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ht="1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ht="1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ht="1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ht="1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ht="1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ht="1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ht="1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ht="1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ht="1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ht="1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ht="1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ht="1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 ht="1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 ht="1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ht="1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ht="1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ht="1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ht="1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1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ht="1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ht="1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ht="1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ht="1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ht="1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ht="1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ht="1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ht="1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ht="1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ht="1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ht="1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ht="1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ht="1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ht="1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ht="1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ht="1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ht="1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ht="1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ht="1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ht="1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ht="1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ht="1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ht="1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ht="1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ht="1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ht="1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ht="1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ht="1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ht="1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ht="1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ht="1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ht="1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ht="1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ht="1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ht="1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ht="1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ht="1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ht="1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ht="1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ht="1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ht="1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ht="1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ht="1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ht="1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ht="1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ht="1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ht="1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ht="1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 ht="1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 ht="1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 ht="1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 ht="1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 ht="1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 ht="1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 ht="1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 ht="1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 ht="1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 ht="1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 ht="1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 ht="1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 ht="1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 ht="1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 ht="1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 ht="1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 ht="1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 ht="1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 ht="1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 ht="1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 ht="1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 ht="1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 ht="1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 ht="1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 ht="1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 ht="1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 ht="1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 ht="1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 ht="1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 ht="1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 ht="1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 ht="1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 ht="1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 ht="1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 ht="1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 ht="1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 ht="1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 ht="1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 ht="1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 ht="1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 ht="1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 ht="1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 ht="1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 ht="1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 ht="1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 ht="1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 ht="1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 ht="1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 ht="1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 ht="1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 ht="1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 ht="1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 ht="1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 ht="1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 ht="1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 ht="1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 ht="1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 ht="1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 ht="1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 ht="1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 ht="1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 ht="1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 ht="1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 ht="1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 ht="1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 ht="1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 ht="1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 ht="1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 ht="1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 ht="1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 ht="1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 ht="1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 ht="1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 ht="1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 ht="1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 ht="1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 ht="1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 ht="1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 ht="1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 ht="1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 ht="1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 ht="1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 ht="1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 ht="1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 ht="1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 ht="1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 ht="1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 ht="1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 ht="1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 ht="1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 ht="1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 ht="1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 ht="1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 ht="1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 ht="1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 ht="1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 ht="1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 ht="1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 ht="1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 ht="1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 ht="1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 ht="1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 ht="1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 ht="1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 ht="1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 ht="1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 ht="1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 ht="1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 ht="1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 ht="1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 ht="1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 ht="1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 ht="1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 ht="1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 ht="1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 ht="1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 ht="1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 ht="1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 ht="1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 ht="1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 ht="1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 ht="1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 ht="1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 ht="1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 ht="1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 ht="1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 ht="1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 ht="1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 ht="1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 ht="1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 ht="1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 ht="1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 ht="1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 ht="1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 ht="1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 ht="1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 ht="1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 ht="1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 ht="1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 ht="1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 ht="1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 ht="1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 ht="1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 ht="1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 ht="1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 ht="1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 ht="1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 ht="1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 ht="1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 ht="1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 ht="1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 ht="1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 ht="1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 ht="1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 ht="1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 ht="1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 ht="1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 ht="1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 ht="1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 ht="1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 ht="1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 ht="1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 ht="1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1:16" ht="1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1:16" ht="1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1:16" ht="1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1:16" ht="1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1:16" ht="1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1:16" ht="1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1:16" ht="1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1:16" ht="1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1:16" ht="1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1:16" ht="1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1:16" ht="1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1:16" ht="1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1:16" ht="1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1:16" ht="1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1:16" ht="1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1:16" ht="1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1:16" ht="1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1:16" ht="1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1:16" ht="1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6" ht="1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6" ht="1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6" ht="1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6" ht="1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6" ht="1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6" ht="1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6" ht="1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6" ht="1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6" ht="1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6" ht="1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6" ht="1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6" ht="1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 ht="1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 ht="1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1:16" ht="1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 ht="1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 ht="1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 ht="1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 ht="1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 ht="1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 ht="1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 ht="1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 ht="1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 ht="1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 ht="1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1:16" ht="1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1:16" ht="1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1:16" ht="1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1:16" ht="1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1:16" ht="1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1:16" ht="1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 spans="1:16" ht="1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 spans="1:16" ht="1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1:16" ht="1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1:16" ht="1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1:16" ht="1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1:16" ht="1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1:16" ht="1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 spans="1:16" ht="1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 spans="1:16" ht="1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 spans="1:16" ht="1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 spans="1:16" ht="1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 spans="1:16" ht="1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 spans="1:16" ht="1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 spans="1:16" ht="1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 spans="1:16" ht="1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 spans="1:16" ht="1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 spans="1:16" ht="1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 spans="1:16" ht="1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 spans="1:16" ht="1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 ht="1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 ht="1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 spans="1:16" ht="1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 spans="1:16" ht="1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 spans="1:16" ht="1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 spans="1:16" ht="1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 spans="1:16" ht="1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 spans="1:16" ht="1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 spans="1:16" ht="1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 spans="1:16" ht="1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 spans="1:16" ht="1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 spans="1:16" ht="1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 spans="1:16" ht="1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 spans="1:16" ht="1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1:16" ht="1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1:16" ht="1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1:16" ht="1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 spans="1:16" ht="1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 spans="1:16" ht="1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1:16" ht="1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1:16" ht="1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1:16" ht="1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1:16" ht="1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 spans="1:16" ht="1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 spans="1:16" ht="1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 spans="1:16" ht="1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 spans="1:16" ht="1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 spans="1:16" ht="1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1:16" ht="1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 spans="1:16" ht="1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 spans="1:16" ht="1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 spans="1:16" ht="1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 spans="1:16" ht="1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 spans="1:16" ht="1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 spans="1:16" ht="1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 spans="1:16" ht="1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 spans="1:16" ht="1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 spans="1:16" ht="1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 spans="1:16" ht="1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 spans="1:16" ht="1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 spans="1:16" ht="1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 spans="1:16" ht="1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 spans="1:16" ht="1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 spans="1:16" ht="1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 spans="1:16" ht="1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 spans="1:16" ht="1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 spans="1:16" ht="1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 spans="1:16" ht="1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 spans="1:16" ht="1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 spans="1:16" ht="1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 spans="1:16" ht="1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1:16" ht="1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1:16" ht="1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 spans="1:16" ht="1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 spans="1:16" ht="1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1:16" ht="1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1:16" ht="1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1:16" ht="1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 spans="1:16" ht="1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 spans="1:16" ht="1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 spans="1:16" ht="1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 spans="1:16" ht="1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 spans="1:16" ht="1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 spans="1:16" ht="1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 spans="1:16" ht="1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 spans="1:16" ht="1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 spans="1:16" ht="1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 spans="1:16" ht="1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 spans="1:16" ht="1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 spans="1:16" ht="1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 spans="1:16" ht="1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 spans="1:16" ht="1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 spans="1:16" ht="1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 spans="1:16" ht="1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 spans="1:16" ht="1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 spans="1:16" ht="1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 spans="1:16" ht="1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 spans="1:16" ht="1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 spans="1:16" ht="1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 spans="1:16" ht="1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1:16" ht="1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1:16" ht="1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1:16" ht="1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 spans="1:16" ht="1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 spans="1:16" ht="1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1:16" ht="1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1:16" ht="1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1:16" ht="1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 spans="1:16" ht="1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 spans="1:16" ht="1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 spans="1:16" ht="1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 spans="1:16" ht="1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 spans="1:16" ht="1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 spans="1:16" ht="1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 spans="1:16" ht="1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 spans="1:16" ht="1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 ht="1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 spans="1:16" ht="1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 spans="1:16" ht="1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 spans="1:16" ht="1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 spans="1:16" ht="1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 spans="1:16" ht="1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 spans="1:16" ht="1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 spans="1:16" ht="1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 spans="1:16" ht="1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 spans="1:16" ht="1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 spans="1:16" ht="1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 spans="1:16" ht="1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 spans="1:16" ht="1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 spans="1:16" ht="1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 spans="1:16" ht="1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 spans="1:16" ht="1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 spans="1:16" ht="1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 spans="1:16" ht="1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 spans="1:16" ht="1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 spans="1:16" ht="1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 spans="1:16" ht="1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 spans="1:16" ht="1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1:16" ht="1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1:16" ht="1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1:16" ht="1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1:16" ht="1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1:16" ht="1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1:16" ht="1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1:16" ht="1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1:16" ht="1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1:16" ht="1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1:16" ht="1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1:16" ht="1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1:16" ht="1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1:16" ht="1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 spans="1:16" ht="1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 spans="1:16" ht="1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 spans="1:16" ht="1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 spans="1:16" ht="1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 spans="1:16" ht="1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 spans="1:16" ht="1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 spans="1:16" ht="1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 spans="1:16" ht="1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 spans="1:16" ht="1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 spans="1:16" ht="1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 spans="1:16" ht="1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 spans="1:16" ht="1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 spans="1:16" ht="1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 spans="1:16" ht="1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 spans="1:16" ht="1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 spans="1:16" ht="1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 spans="1:16" ht="1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 spans="1:16" ht="1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 spans="1:16" ht="1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 spans="1:16" ht="1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 spans="1:16" ht="1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 spans="1:16" ht="1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 spans="1:16" ht="1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 spans="1:16" ht="1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 spans="1:16" ht="1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 spans="1:16" ht="1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 spans="1:16" ht="1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 spans="1:16" ht="1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1:16" ht="1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 spans="1:16" ht="1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 spans="1:16" ht="1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1:16" ht="1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1:16" ht="1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 spans="1:16" ht="1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1:16" ht="1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 spans="1:16" ht="1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1:16" ht="1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 spans="1:16" ht="1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 spans="1:16" ht="1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1:16" ht="1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 spans="1:16" ht="1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 spans="1:16" ht="1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 spans="1:16" ht="1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1:16" ht="1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 spans="1:16" ht="1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 spans="1:16" ht="1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1:16" ht="1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 spans="1:16" ht="1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1:16" ht="1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 spans="1:16" ht="1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 spans="1:16" ht="1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 spans="1:16" ht="1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 spans="1:16" ht="1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 spans="1:16" ht="1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 spans="1:16" ht="1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 spans="1:16" ht="1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 spans="1:16" ht="1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 spans="1:16" ht="1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 spans="1:16" ht="1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 spans="1:16" ht="1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 spans="1:16" ht="1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1:16" ht="1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 spans="1:16" ht="1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 spans="1:16" ht="1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 spans="1:16" ht="1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 spans="1:16" ht="1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 spans="1:16" ht="1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 spans="1:16" ht="1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 spans="1:16" ht="1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 spans="1:16" ht="1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 spans="1:16" ht="1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 spans="1:16" ht="1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 spans="1:16" ht="1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 spans="1:16" ht="1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 spans="1:16" ht="1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 spans="1:16" ht="1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 spans="1:16" ht="1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 spans="1:16" ht="1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 spans="1:16" ht="1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 spans="1:16" ht="1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1:16" ht="1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 spans="1:16" ht="1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 spans="1:16" ht="1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 spans="1:16" ht="1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 spans="1:16" ht="1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 spans="1:16" ht="1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 spans="1:16" ht="1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 spans="1:16" ht="1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1:16" ht="1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 spans="1:16" ht="1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 spans="1:16" ht="1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 spans="1:16" ht="1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 spans="1:16" ht="1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 spans="1:16" ht="1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 spans="1:16" ht="1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 spans="1:16" ht="1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 spans="1:16" ht="1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 spans="1:16" ht="1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 spans="1:16" ht="1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 spans="1:16" ht="1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 spans="1:16" ht="1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 spans="1:16" ht="1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 spans="1:16" ht="1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 spans="1:16" ht="1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 spans="1:16" ht="1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 spans="1:16" ht="1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 spans="1:16" ht="1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 spans="1:16" ht="1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 spans="1:16" ht="1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 spans="1:16" ht="1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 spans="1:16" ht="1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 spans="1:16" ht="1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 spans="1:16" ht="1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 spans="1:16" ht="1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 spans="1:16" ht="1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 spans="1:16" ht="1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 spans="1:16" ht="1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 spans="1:16" ht="1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 spans="1:16" ht="1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 spans="1:16" ht="1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 spans="1:16" ht="1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 spans="1:16" ht="1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 spans="1:16" ht="1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 spans="1:16" ht="1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 spans="1:16" ht="1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 spans="1:16" ht="1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 spans="1:16" ht="1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 spans="1:16" ht="1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 spans="1:16" ht="1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 spans="1:16" ht="1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 spans="1:16" ht="1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 spans="1:16" ht="1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 spans="1:16" ht="1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 spans="1:16" ht="1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 spans="1:16" ht="1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 spans="1:16" ht="1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 spans="1:16" ht="1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 spans="1:16" ht="1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 spans="1:16" ht="1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 spans="1:16" ht="1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 spans="1:16" ht="1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 spans="1:16" ht="1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 spans="1:16" ht="1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 spans="1:16" ht="1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 spans="1:16" ht="1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 spans="1:16" ht="1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 spans="1:16" ht="1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 spans="1:16" ht="1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 spans="1:16" ht="1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 spans="1:16" ht="1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 spans="1:16" ht="1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 spans="1:16" ht="1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 spans="1:16" ht="1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 spans="1:16" ht="1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 spans="1:16" ht="1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 spans="1:16" ht="1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 spans="1:16" ht="1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 spans="1:16" ht="1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 spans="1:16" ht="1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 spans="1:16" ht="1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 spans="1:16" ht="1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 spans="1:16" ht="1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 spans="1:16" ht="1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 spans="1:16" ht="1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 spans="1:16" ht="1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 spans="1:16" ht="1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 spans="1:16" ht="1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 spans="1:16" ht="1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 spans="1:16" ht="1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 spans="1:16" ht="1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 spans="1:16" ht="1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 spans="1:16" ht="1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 spans="1:16" ht="1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 spans="1:16" ht="1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 spans="1:16" ht="1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 spans="1:16" ht="1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 spans="1:16" ht="1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 spans="1:16" ht="1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 spans="1:16" ht="1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 spans="1:16" ht="1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 spans="1:16" ht="1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 spans="1:16" ht="1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 spans="1:16" ht="1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 spans="1:16" ht="1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 spans="1:16" ht="1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 spans="1:16" ht="1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 spans="1:16" ht="1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 spans="1:16" ht="1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 spans="1:16" ht="1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 spans="1:16" ht="1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 spans="1:16" ht="1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 spans="1:16" ht="1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 spans="1:16" ht="1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 spans="1:16" ht="1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 spans="1:16" ht="1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 spans="1:16" ht="1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 spans="1:16" ht="1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 spans="1:16" ht="1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 spans="1:16" ht="1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 spans="1:16" ht="1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 spans="1:16" ht="1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 spans="1:16" ht="1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 spans="1:16" ht="1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 spans="1:16" ht="1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 spans="1:16" ht="1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 spans="1:16" ht="1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 spans="1:16" ht="1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"/>
  <dimension ref="B1:F35"/>
  <sheetViews>
    <sheetView workbookViewId="0"/>
  </sheetViews>
  <sheetFormatPr defaultRowHeight="12.75" x14ac:dyDescent="0.2"/>
  <cols>
    <col min="2" max="2" width="3.140625" customWidth="1"/>
    <col min="3" max="3" width="22.5703125" customWidth="1"/>
    <col min="4" max="5" width="14.28515625" customWidth="1"/>
    <col min="6" max="6" width="3.140625" customWidth="1"/>
  </cols>
  <sheetData>
    <row r="1" spans="2:6" ht="18" x14ac:dyDescent="0.25">
      <c r="C1" s="46" t="s">
        <v>0</v>
      </c>
      <c r="D1" s="46"/>
    </row>
    <row r="2" spans="2:6" ht="15" x14ac:dyDescent="0.2">
      <c r="C2" s="51" t="s">
        <v>14</v>
      </c>
      <c r="D2" s="51"/>
    </row>
    <row r="4" spans="2:6" ht="15" x14ac:dyDescent="0.2">
      <c r="C4" s="2" t="s">
        <v>52</v>
      </c>
      <c r="D4" s="2"/>
      <c r="E4" s="51"/>
      <c r="F4" s="51"/>
    </row>
    <row r="5" spans="2:6" ht="15.75" thickBot="1" x14ac:dyDescent="0.25">
      <c r="C5" s="52"/>
      <c r="D5" s="52"/>
      <c r="E5" s="53"/>
      <c r="F5" s="51"/>
    </row>
    <row r="6" spans="2:6" ht="15" x14ac:dyDescent="0.2">
      <c r="B6" s="54"/>
      <c r="C6" s="55"/>
      <c r="D6" s="55"/>
      <c r="E6" s="95"/>
      <c r="F6" s="56"/>
    </row>
    <row r="7" spans="2:6" ht="15" x14ac:dyDescent="0.2">
      <c r="B7" s="58"/>
      <c r="C7" s="59" t="s">
        <v>20</v>
      </c>
      <c r="D7" s="168" t="s">
        <v>136</v>
      </c>
      <c r="E7" s="169" t="s">
        <v>137</v>
      </c>
      <c r="F7" s="60"/>
    </row>
    <row r="8" spans="2:6" ht="15" x14ac:dyDescent="0.2">
      <c r="B8" s="58"/>
      <c r="C8" s="62">
        <v>1</v>
      </c>
      <c r="D8" s="63">
        <v>0.17</v>
      </c>
      <c r="E8" s="63">
        <v>0.16</v>
      </c>
      <c r="F8" s="60"/>
    </row>
    <row r="9" spans="2:6" ht="15" x14ac:dyDescent="0.2">
      <c r="B9" s="58"/>
      <c r="C9" s="62">
        <v>2</v>
      </c>
      <c r="D9" s="63">
        <v>0.11</v>
      </c>
      <c r="E9" s="63">
        <v>0.18</v>
      </c>
      <c r="F9" s="60"/>
    </row>
    <row r="10" spans="2:6" ht="15" x14ac:dyDescent="0.2">
      <c r="B10" s="58"/>
      <c r="C10" s="62">
        <v>3</v>
      </c>
      <c r="D10" s="63">
        <v>-0.02</v>
      </c>
      <c r="E10" s="63">
        <v>-0.06</v>
      </c>
      <c r="F10" s="60"/>
    </row>
    <row r="11" spans="2:6" ht="15" x14ac:dyDescent="0.2">
      <c r="B11" s="58"/>
      <c r="C11" s="62">
        <v>4</v>
      </c>
      <c r="D11" s="63">
        <v>0.03</v>
      </c>
      <c r="E11" s="63">
        <v>0.01</v>
      </c>
      <c r="F11" s="60"/>
    </row>
    <row r="12" spans="2:6" ht="15" x14ac:dyDescent="0.2">
      <c r="B12" s="58"/>
      <c r="C12" s="62">
        <v>5</v>
      </c>
      <c r="D12" s="63">
        <v>0.14000000000000001</v>
      </c>
      <c r="E12" s="63">
        <v>0.22</v>
      </c>
      <c r="F12" s="60"/>
    </row>
    <row r="13" spans="2:6" ht="15.75" thickBot="1" x14ac:dyDescent="0.25">
      <c r="B13" s="64"/>
      <c r="C13" s="65"/>
      <c r="D13" s="65"/>
      <c r="E13" s="65"/>
      <c r="F13" s="66"/>
    </row>
    <row r="14" spans="2:6" ht="15" x14ac:dyDescent="0.2">
      <c r="C14" s="51"/>
      <c r="D14" s="51"/>
      <c r="E14" s="51"/>
      <c r="F14" s="51"/>
    </row>
    <row r="15" spans="2:6" ht="15" x14ac:dyDescent="0.2">
      <c r="C15" s="2" t="s">
        <v>53</v>
      </c>
      <c r="D15" s="2"/>
      <c r="E15" s="51"/>
      <c r="F15" s="51"/>
    </row>
    <row r="16" spans="2:6" ht="15.75" thickBot="1" x14ac:dyDescent="0.25">
      <c r="C16" s="52"/>
      <c r="D16" s="52"/>
      <c r="E16" s="51"/>
      <c r="F16" s="51"/>
    </row>
    <row r="17" spans="2:6" ht="15" x14ac:dyDescent="0.2">
      <c r="B17" s="67"/>
      <c r="C17" s="68"/>
      <c r="D17" s="68"/>
      <c r="E17" s="69"/>
      <c r="F17" s="71"/>
    </row>
    <row r="18" spans="2:6" ht="30" x14ac:dyDescent="0.2">
      <c r="B18" s="72"/>
      <c r="C18" s="97" t="s">
        <v>136</v>
      </c>
      <c r="D18" s="74" t="s">
        <v>60</v>
      </c>
      <c r="E18" s="76"/>
      <c r="F18" s="78"/>
    </row>
    <row r="19" spans="2:6" ht="15" x14ac:dyDescent="0.2">
      <c r="B19" s="72"/>
      <c r="C19" s="49">
        <v>1</v>
      </c>
      <c r="D19" s="79">
        <f>D8</f>
        <v>0.17</v>
      </c>
      <c r="E19" s="80"/>
      <c r="F19" s="78"/>
    </row>
    <row r="20" spans="2:6" ht="15" x14ac:dyDescent="0.2">
      <c r="B20" s="72"/>
      <c r="C20" s="49">
        <v>2</v>
      </c>
      <c r="D20" s="79">
        <f>D9</f>
        <v>0.11</v>
      </c>
      <c r="E20" s="80"/>
      <c r="F20" s="78"/>
    </row>
    <row r="21" spans="2:6" ht="15" x14ac:dyDescent="0.2">
      <c r="B21" s="72"/>
      <c r="C21" s="49">
        <v>3</v>
      </c>
      <c r="D21" s="79">
        <f>D10</f>
        <v>-0.02</v>
      </c>
      <c r="E21" s="80"/>
      <c r="F21" s="78"/>
    </row>
    <row r="22" spans="2:6" ht="15" x14ac:dyDescent="0.2">
      <c r="B22" s="72"/>
      <c r="C22" s="49">
        <v>4</v>
      </c>
      <c r="D22" s="79">
        <f>D11</f>
        <v>0.03</v>
      </c>
      <c r="E22" s="80"/>
      <c r="F22" s="78"/>
    </row>
    <row r="23" spans="2:6" ht="15" x14ac:dyDescent="0.2">
      <c r="B23" s="72"/>
      <c r="C23" s="49">
        <v>5</v>
      </c>
      <c r="D23" s="82">
        <f>D12</f>
        <v>0.14000000000000001</v>
      </c>
      <c r="E23" s="80"/>
      <c r="F23" s="78"/>
    </row>
    <row r="24" spans="2:6" ht="15" x14ac:dyDescent="0.2">
      <c r="B24" s="72"/>
      <c r="C24" s="84" t="s">
        <v>38</v>
      </c>
      <c r="D24" s="80">
        <f>D19+D20+D21+D22+D23</f>
        <v>0.43000000000000005</v>
      </c>
      <c r="E24" s="80"/>
      <c r="F24" s="78"/>
    </row>
    <row r="25" spans="2:6" ht="15.75" x14ac:dyDescent="0.25">
      <c r="B25" s="72"/>
      <c r="C25" s="84" t="s">
        <v>23</v>
      </c>
      <c r="D25" s="25">
        <f>D24/5</f>
        <v>8.6000000000000007E-2</v>
      </c>
      <c r="E25" s="80"/>
      <c r="F25" s="78"/>
    </row>
    <row r="26" spans="2:6" ht="15" x14ac:dyDescent="0.2">
      <c r="B26" s="72"/>
      <c r="C26" s="49"/>
      <c r="D26" s="49"/>
      <c r="E26" s="86"/>
      <c r="F26" s="78"/>
    </row>
    <row r="27" spans="2:6" ht="30" x14ac:dyDescent="0.2">
      <c r="B27" s="72"/>
      <c r="C27" s="97" t="s">
        <v>137</v>
      </c>
      <c r="D27" s="74" t="s">
        <v>60</v>
      </c>
      <c r="E27" s="76"/>
      <c r="F27" s="78"/>
    </row>
    <row r="28" spans="2:6" ht="15" x14ac:dyDescent="0.2">
      <c r="B28" s="72"/>
      <c r="C28" s="49">
        <v>1</v>
      </c>
      <c r="D28" s="79">
        <f>E8</f>
        <v>0.16</v>
      </c>
      <c r="E28" s="80"/>
      <c r="F28" s="78"/>
    </row>
    <row r="29" spans="2:6" ht="15" x14ac:dyDescent="0.2">
      <c r="B29" s="72"/>
      <c r="C29" s="49">
        <v>2</v>
      </c>
      <c r="D29" s="79">
        <f>E9</f>
        <v>0.18</v>
      </c>
      <c r="E29" s="80"/>
      <c r="F29" s="78"/>
    </row>
    <row r="30" spans="2:6" ht="15" x14ac:dyDescent="0.2">
      <c r="B30" s="72"/>
      <c r="C30" s="49">
        <v>3</v>
      </c>
      <c r="D30" s="79">
        <f>E10</f>
        <v>-0.06</v>
      </c>
      <c r="E30" s="80"/>
      <c r="F30" s="78"/>
    </row>
    <row r="31" spans="2:6" ht="15" x14ac:dyDescent="0.2">
      <c r="B31" s="72"/>
      <c r="C31" s="49">
        <v>4</v>
      </c>
      <c r="D31" s="79">
        <f>E11</f>
        <v>0.01</v>
      </c>
      <c r="E31" s="80"/>
      <c r="F31" s="78"/>
    </row>
    <row r="32" spans="2:6" ht="15" x14ac:dyDescent="0.2">
      <c r="B32" s="72"/>
      <c r="C32" s="49">
        <v>5</v>
      </c>
      <c r="D32" s="82">
        <f>E12</f>
        <v>0.22</v>
      </c>
      <c r="E32" s="80"/>
      <c r="F32" s="78"/>
    </row>
    <row r="33" spans="2:6" ht="15" x14ac:dyDescent="0.2">
      <c r="B33" s="72"/>
      <c r="C33" s="84" t="s">
        <v>38</v>
      </c>
      <c r="D33" s="80">
        <f>D28+D29+D30+D31+D32</f>
        <v>0.51</v>
      </c>
      <c r="E33" s="80"/>
      <c r="F33" s="78"/>
    </row>
    <row r="34" spans="2:6" ht="15.75" x14ac:dyDescent="0.25">
      <c r="B34" s="72"/>
      <c r="C34" s="84" t="s">
        <v>23</v>
      </c>
      <c r="D34" s="25">
        <f>D33/5</f>
        <v>0.10200000000000001</v>
      </c>
      <c r="E34" s="80"/>
      <c r="F34" s="78"/>
    </row>
    <row r="35" spans="2:6" ht="15.75" thickBot="1" x14ac:dyDescent="0.25">
      <c r="B35" s="89"/>
      <c r="C35" s="90"/>
      <c r="D35" s="90"/>
      <c r="E35" s="92"/>
      <c r="F35" s="9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3"/>
  <dimension ref="B1:H44"/>
  <sheetViews>
    <sheetView workbookViewId="0"/>
  </sheetViews>
  <sheetFormatPr defaultRowHeight="12.75" x14ac:dyDescent="0.2"/>
  <cols>
    <col min="2" max="2" width="3.140625" customWidth="1"/>
    <col min="3" max="3" width="22.5703125" customWidth="1"/>
    <col min="4" max="7" width="14.28515625" customWidth="1"/>
    <col min="8" max="8" width="3.140625" customWidth="1"/>
  </cols>
  <sheetData>
    <row r="1" spans="2:7" ht="18" x14ac:dyDescent="0.25">
      <c r="C1" s="46" t="s">
        <v>0</v>
      </c>
      <c r="D1" s="46"/>
    </row>
    <row r="2" spans="2:7" ht="15" x14ac:dyDescent="0.2">
      <c r="C2" s="51" t="s">
        <v>19</v>
      </c>
      <c r="D2" s="51"/>
    </row>
    <row r="4" spans="2:7" ht="15" x14ac:dyDescent="0.2">
      <c r="C4" s="2" t="s">
        <v>52</v>
      </c>
      <c r="D4" s="2"/>
      <c r="E4" s="51"/>
      <c r="F4" s="51"/>
      <c r="G4" s="51"/>
    </row>
    <row r="5" spans="2:7" ht="15.75" thickBot="1" x14ac:dyDescent="0.25">
      <c r="C5" s="52"/>
      <c r="D5" s="52"/>
      <c r="E5" s="53"/>
      <c r="F5" s="51"/>
      <c r="G5" s="51"/>
    </row>
    <row r="6" spans="2:7" ht="15" x14ac:dyDescent="0.2">
      <c r="B6" s="54"/>
      <c r="C6" s="55"/>
      <c r="D6" s="55"/>
      <c r="E6" s="95"/>
      <c r="F6" s="56"/>
      <c r="G6" s="57"/>
    </row>
    <row r="7" spans="2:7" ht="15" x14ac:dyDescent="0.2">
      <c r="B7" s="58"/>
      <c r="C7" s="59" t="s">
        <v>20</v>
      </c>
      <c r="D7" s="168" t="s">
        <v>136</v>
      </c>
      <c r="E7" s="96" t="s">
        <v>22</v>
      </c>
      <c r="F7" s="60"/>
      <c r="G7" s="61"/>
    </row>
    <row r="8" spans="2:7" ht="15" x14ac:dyDescent="0.2">
      <c r="B8" s="58"/>
      <c r="C8" s="62">
        <v>1</v>
      </c>
      <c r="D8" s="63">
        <f>'#5'!D8</f>
        <v>0.17</v>
      </c>
      <c r="E8" s="63">
        <f>'#5'!E8</f>
        <v>0.16</v>
      </c>
      <c r="F8" s="60"/>
      <c r="G8" s="61"/>
    </row>
    <row r="9" spans="2:7" ht="15" x14ac:dyDescent="0.2">
      <c r="B9" s="58"/>
      <c r="C9" s="62">
        <v>2</v>
      </c>
      <c r="D9" s="63">
        <f>'#5'!D9</f>
        <v>0.11</v>
      </c>
      <c r="E9" s="63">
        <f>'#5'!E9</f>
        <v>0.18</v>
      </c>
      <c r="F9" s="60"/>
      <c r="G9" s="61"/>
    </row>
    <row r="10" spans="2:7" ht="15" x14ac:dyDescent="0.2">
      <c r="B10" s="58"/>
      <c r="C10" s="62">
        <v>3</v>
      </c>
      <c r="D10" s="63">
        <f>'#5'!D10</f>
        <v>-0.02</v>
      </c>
      <c r="E10" s="63">
        <f>'#5'!E10</f>
        <v>-0.06</v>
      </c>
      <c r="F10" s="60"/>
      <c r="G10" s="61"/>
    </row>
    <row r="11" spans="2:7" ht="15" x14ac:dyDescent="0.2">
      <c r="B11" s="58"/>
      <c r="C11" s="62">
        <v>4</v>
      </c>
      <c r="D11" s="63">
        <f>'#5'!D11</f>
        <v>0.03</v>
      </c>
      <c r="E11" s="63">
        <f>'#5'!E11</f>
        <v>0.01</v>
      </c>
      <c r="F11" s="60"/>
      <c r="G11" s="61"/>
    </row>
    <row r="12" spans="2:7" ht="15" x14ac:dyDescent="0.2">
      <c r="B12" s="58"/>
      <c r="C12" s="62">
        <v>5</v>
      </c>
      <c r="D12" s="63">
        <f>'#5'!D12</f>
        <v>0.14000000000000001</v>
      </c>
      <c r="E12" s="63">
        <f>'#5'!E12</f>
        <v>0.22</v>
      </c>
      <c r="F12" s="60"/>
      <c r="G12" s="61"/>
    </row>
    <row r="13" spans="2:7" ht="15.75" thickBot="1" x14ac:dyDescent="0.25">
      <c r="B13" s="64"/>
      <c r="C13" s="65"/>
      <c r="D13" s="65"/>
      <c r="E13" s="65"/>
      <c r="F13" s="66"/>
      <c r="G13" s="57"/>
    </row>
    <row r="14" spans="2:7" ht="15" x14ac:dyDescent="0.2">
      <c r="C14" s="51"/>
      <c r="D14" s="51"/>
      <c r="E14" s="51"/>
      <c r="F14" s="51"/>
      <c r="G14" s="51"/>
    </row>
    <row r="15" spans="2:7" ht="15" x14ac:dyDescent="0.2">
      <c r="C15" s="2" t="s">
        <v>53</v>
      </c>
      <c r="D15" s="2"/>
      <c r="E15" s="51"/>
      <c r="F15" s="51"/>
      <c r="G15" s="51"/>
    </row>
    <row r="16" spans="2:7" ht="15.75" thickBot="1" x14ac:dyDescent="0.25">
      <c r="C16" s="52"/>
      <c r="D16" s="52"/>
      <c r="E16" s="51"/>
      <c r="F16" s="51"/>
      <c r="G16" s="51"/>
    </row>
    <row r="17" spans="2:8" ht="15" x14ac:dyDescent="0.2">
      <c r="B17" s="67"/>
      <c r="C17" s="68"/>
      <c r="D17" s="68"/>
      <c r="E17" s="69"/>
      <c r="F17" s="69"/>
      <c r="G17" s="70"/>
      <c r="H17" s="71"/>
    </row>
    <row r="18" spans="2:8" ht="30" x14ac:dyDescent="0.2">
      <c r="B18" s="72"/>
      <c r="C18" s="97" t="s">
        <v>21</v>
      </c>
      <c r="D18" s="74" t="s">
        <v>60</v>
      </c>
      <c r="E18" s="75" t="s">
        <v>58</v>
      </c>
      <c r="F18" s="76" t="s">
        <v>54</v>
      </c>
      <c r="G18" s="77" t="s">
        <v>59</v>
      </c>
      <c r="H18" s="78"/>
    </row>
    <row r="19" spans="2:8" ht="15" x14ac:dyDescent="0.2">
      <c r="B19" s="72"/>
      <c r="C19" s="49">
        <v>1</v>
      </c>
      <c r="D19" s="79">
        <f>D8</f>
        <v>0.17</v>
      </c>
      <c r="E19" s="99">
        <f>$D$25</f>
        <v>8.6000000000000007E-2</v>
      </c>
      <c r="F19" s="99">
        <f>D19-E19</f>
        <v>8.4000000000000005E-2</v>
      </c>
      <c r="G19" s="81">
        <f>F19*F19</f>
        <v>7.0560000000000006E-3</v>
      </c>
      <c r="H19" s="78"/>
    </row>
    <row r="20" spans="2:8" ht="15" x14ac:dyDescent="0.2">
      <c r="B20" s="72"/>
      <c r="C20" s="49">
        <v>2</v>
      </c>
      <c r="D20" s="79">
        <f>D9</f>
        <v>0.11</v>
      </c>
      <c r="E20" s="99">
        <f>$D$25</f>
        <v>8.6000000000000007E-2</v>
      </c>
      <c r="F20" s="99">
        <f>D20-E20</f>
        <v>2.3999999999999994E-2</v>
      </c>
      <c r="G20" s="81">
        <f>F20*F20</f>
        <v>5.7599999999999969E-4</v>
      </c>
      <c r="H20" s="78"/>
    </row>
    <row r="21" spans="2:8" ht="15" x14ac:dyDescent="0.2">
      <c r="B21" s="72"/>
      <c r="C21" s="49">
        <v>3</v>
      </c>
      <c r="D21" s="79">
        <f>D10</f>
        <v>-0.02</v>
      </c>
      <c r="E21" s="99">
        <f>$D$25</f>
        <v>8.6000000000000007E-2</v>
      </c>
      <c r="F21" s="99">
        <f>D21-E21</f>
        <v>-0.10600000000000001</v>
      </c>
      <c r="G21" s="81">
        <f>F21*F21</f>
        <v>1.1236000000000003E-2</v>
      </c>
      <c r="H21" s="78"/>
    </row>
    <row r="22" spans="2:8" ht="15" x14ac:dyDescent="0.2">
      <c r="B22" s="72"/>
      <c r="C22" s="49">
        <v>4</v>
      </c>
      <c r="D22" s="79">
        <f>D11</f>
        <v>0.03</v>
      </c>
      <c r="E22" s="99">
        <f>$D$25</f>
        <v>8.6000000000000007E-2</v>
      </c>
      <c r="F22" s="99">
        <f>D22-E22</f>
        <v>-5.6000000000000008E-2</v>
      </c>
      <c r="G22" s="81">
        <f>F22*F22</f>
        <v>3.1360000000000008E-3</v>
      </c>
      <c r="H22" s="78"/>
    </row>
    <row r="23" spans="2:8" ht="15" x14ac:dyDescent="0.2">
      <c r="B23" s="72"/>
      <c r="C23" s="49">
        <v>5</v>
      </c>
      <c r="D23" s="82">
        <f>D12</f>
        <v>0.14000000000000001</v>
      </c>
      <c r="E23" s="99">
        <f>$D$25</f>
        <v>8.6000000000000007E-2</v>
      </c>
      <c r="F23" s="99">
        <f>D23-E23</f>
        <v>5.4000000000000006E-2</v>
      </c>
      <c r="G23" s="83">
        <f>F23*F23</f>
        <v>2.9160000000000006E-3</v>
      </c>
      <c r="H23" s="78"/>
    </row>
    <row r="24" spans="2:8" ht="15" x14ac:dyDescent="0.2">
      <c r="B24" s="72"/>
      <c r="C24" s="84" t="s">
        <v>38</v>
      </c>
      <c r="D24" s="80">
        <f>D19+D20+D21+D22+D23</f>
        <v>0.43000000000000005</v>
      </c>
      <c r="E24" s="80"/>
      <c r="F24" s="80"/>
      <c r="G24" s="81">
        <f>G19+G20+G21+G22+G23</f>
        <v>2.4920000000000005E-2</v>
      </c>
      <c r="H24" s="78"/>
    </row>
    <row r="25" spans="2:8" ht="15.75" x14ac:dyDescent="0.25">
      <c r="B25" s="72"/>
      <c r="C25" s="84" t="s">
        <v>23</v>
      </c>
      <c r="D25" s="85">
        <f>D24/5</f>
        <v>8.6000000000000007E-2</v>
      </c>
      <c r="E25" s="80"/>
      <c r="F25" s="80"/>
      <c r="G25" s="81"/>
      <c r="H25" s="78"/>
    </row>
    <row r="26" spans="2:8" ht="15" x14ac:dyDescent="0.2">
      <c r="B26" s="72"/>
      <c r="C26" s="49"/>
      <c r="D26" s="49"/>
      <c r="E26" s="86"/>
      <c r="F26" s="86"/>
      <c r="G26" s="87"/>
      <c r="H26" s="78"/>
    </row>
    <row r="27" spans="2:8" ht="15.75" x14ac:dyDescent="0.25">
      <c r="B27" s="72"/>
      <c r="C27" s="84" t="s">
        <v>55</v>
      </c>
      <c r="D27" s="98">
        <f>G24/4</f>
        <v>6.2300000000000012E-3</v>
      </c>
      <c r="E27" s="161"/>
      <c r="F27" s="86"/>
      <c r="G27" s="87"/>
      <c r="H27" s="78"/>
    </row>
    <row r="28" spans="2:8" ht="15" x14ac:dyDescent="0.2">
      <c r="B28" s="72"/>
      <c r="C28" s="84"/>
      <c r="D28" s="49"/>
      <c r="E28" s="86"/>
      <c r="F28" s="86"/>
      <c r="G28" s="87"/>
      <c r="H28" s="78"/>
    </row>
    <row r="29" spans="2:8" ht="15.75" x14ac:dyDescent="0.25">
      <c r="B29" s="72"/>
      <c r="C29" s="84" t="s">
        <v>56</v>
      </c>
      <c r="D29" s="23">
        <f>SQRT(D27)</f>
        <v>7.8930349042684464E-2</v>
      </c>
      <c r="E29" s="161"/>
      <c r="F29" s="86"/>
      <c r="G29" s="87"/>
      <c r="H29" s="78"/>
    </row>
    <row r="30" spans="2:8" ht="15" x14ac:dyDescent="0.2">
      <c r="B30" s="72"/>
      <c r="C30" s="49"/>
      <c r="D30" s="49"/>
      <c r="E30" s="86"/>
      <c r="F30" s="86"/>
      <c r="G30" s="87"/>
      <c r="H30" s="78"/>
    </row>
    <row r="31" spans="2:8" ht="15" x14ac:dyDescent="0.2">
      <c r="B31" s="72"/>
      <c r="C31" s="49"/>
      <c r="D31" s="49"/>
      <c r="E31" s="86"/>
      <c r="F31" s="86"/>
      <c r="G31" s="87"/>
      <c r="H31" s="78"/>
    </row>
    <row r="32" spans="2:8" ht="30" x14ac:dyDescent="0.2">
      <c r="B32" s="72"/>
      <c r="C32" s="97" t="s">
        <v>22</v>
      </c>
      <c r="D32" s="74" t="s">
        <v>60</v>
      </c>
      <c r="E32" s="75" t="s">
        <v>58</v>
      </c>
      <c r="F32" s="76" t="s">
        <v>54</v>
      </c>
      <c r="G32" s="77" t="s">
        <v>59</v>
      </c>
      <c r="H32" s="78"/>
    </row>
    <row r="33" spans="2:8" ht="15" x14ac:dyDescent="0.2">
      <c r="B33" s="72"/>
      <c r="C33" s="49">
        <v>1</v>
      </c>
      <c r="D33" s="79">
        <f>E8</f>
        <v>0.16</v>
      </c>
      <c r="E33" s="99">
        <f>$D$39</f>
        <v>0.10200000000000001</v>
      </c>
      <c r="F33" s="99">
        <f>D33-E33</f>
        <v>5.7999999999999996E-2</v>
      </c>
      <c r="G33" s="81">
        <f>F33*F33</f>
        <v>3.3639999999999994E-3</v>
      </c>
      <c r="H33" s="78"/>
    </row>
    <row r="34" spans="2:8" ht="15" x14ac:dyDescent="0.2">
      <c r="B34" s="72"/>
      <c r="C34" s="49">
        <v>2</v>
      </c>
      <c r="D34" s="79">
        <f>E9</f>
        <v>0.18</v>
      </c>
      <c r="E34" s="99">
        <f>$D$39</f>
        <v>0.10200000000000001</v>
      </c>
      <c r="F34" s="99">
        <f>D34-E34</f>
        <v>7.7999999999999986E-2</v>
      </c>
      <c r="G34" s="81">
        <f>F34*F34</f>
        <v>6.0839999999999974E-3</v>
      </c>
      <c r="H34" s="78"/>
    </row>
    <row r="35" spans="2:8" ht="15" x14ac:dyDescent="0.2">
      <c r="B35" s="72"/>
      <c r="C35" s="49">
        <v>3</v>
      </c>
      <c r="D35" s="79">
        <f>E10</f>
        <v>-0.06</v>
      </c>
      <c r="E35" s="99">
        <f>$D$39</f>
        <v>0.10200000000000001</v>
      </c>
      <c r="F35" s="99">
        <f>D35-E35</f>
        <v>-0.16200000000000001</v>
      </c>
      <c r="G35" s="81">
        <f>F35*F35</f>
        <v>2.6244E-2</v>
      </c>
      <c r="H35" s="78"/>
    </row>
    <row r="36" spans="2:8" ht="15" x14ac:dyDescent="0.2">
      <c r="B36" s="72"/>
      <c r="C36" s="49">
        <v>4</v>
      </c>
      <c r="D36" s="79">
        <f>E11</f>
        <v>0.01</v>
      </c>
      <c r="E36" s="99">
        <f>$D$39</f>
        <v>0.10200000000000001</v>
      </c>
      <c r="F36" s="99">
        <f>D36-E36</f>
        <v>-9.2000000000000012E-2</v>
      </c>
      <c r="G36" s="81">
        <f>F36*F36</f>
        <v>8.4640000000000028E-3</v>
      </c>
      <c r="H36" s="78"/>
    </row>
    <row r="37" spans="2:8" ht="15" x14ac:dyDescent="0.2">
      <c r="B37" s="72"/>
      <c r="C37" s="49">
        <v>5</v>
      </c>
      <c r="D37" s="82">
        <f>E12</f>
        <v>0.22</v>
      </c>
      <c r="E37" s="99">
        <f>$D$39</f>
        <v>0.10200000000000001</v>
      </c>
      <c r="F37" s="99">
        <f>D37-E37</f>
        <v>0.11799999999999999</v>
      </c>
      <c r="G37" s="83">
        <f>F37*F37</f>
        <v>1.3923999999999999E-2</v>
      </c>
      <c r="H37" s="78"/>
    </row>
    <row r="38" spans="2:8" ht="15" x14ac:dyDescent="0.2">
      <c r="B38" s="72"/>
      <c r="C38" s="84" t="s">
        <v>38</v>
      </c>
      <c r="D38" s="80">
        <f>D33+D34+D35+D36+D37</f>
        <v>0.51</v>
      </c>
      <c r="E38" s="80"/>
      <c r="F38" s="80"/>
      <c r="G38" s="81">
        <f>G33+G34+G35+G36+G37</f>
        <v>5.808E-2</v>
      </c>
      <c r="H38" s="78"/>
    </row>
    <row r="39" spans="2:8" ht="15.75" x14ac:dyDescent="0.25">
      <c r="B39" s="72"/>
      <c r="C39" s="84" t="s">
        <v>23</v>
      </c>
      <c r="D39" s="85">
        <f>D38/5</f>
        <v>0.10200000000000001</v>
      </c>
      <c r="E39" s="80"/>
      <c r="F39" s="80"/>
      <c r="G39" s="81"/>
      <c r="H39" s="78"/>
    </row>
    <row r="40" spans="2:8" ht="15" x14ac:dyDescent="0.2">
      <c r="B40" s="72"/>
      <c r="C40" s="49"/>
      <c r="D40" s="49"/>
      <c r="E40" s="86"/>
      <c r="F40" s="86"/>
      <c r="G40" s="87"/>
      <c r="H40" s="78"/>
    </row>
    <row r="41" spans="2:8" ht="15.75" x14ac:dyDescent="0.25">
      <c r="B41" s="72"/>
      <c r="C41" s="84" t="s">
        <v>55</v>
      </c>
      <c r="D41" s="98">
        <f>G38/4</f>
        <v>1.452E-2</v>
      </c>
      <c r="E41" s="86"/>
      <c r="F41" s="86"/>
      <c r="G41" s="87"/>
      <c r="H41" s="78"/>
    </row>
    <row r="42" spans="2:8" ht="15" x14ac:dyDescent="0.2">
      <c r="B42" s="72"/>
      <c r="C42" s="84"/>
      <c r="D42" s="49"/>
      <c r="E42" s="86"/>
      <c r="F42" s="86"/>
      <c r="G42" s="87"/>
      <c r="H42" s="78"/>
    </row>
    <row r="43" spans="2:8" ht="15.75" x14ac:dyDescent="0.25">
      <c r="B43" s="72"/>
      <c r="C43" s="84" t="s">
        <v>56</v>
      </c>
      <c r="D43" s="23">
        <f>SQRT(D41)</f>
        <v>0.12049896265113655</v>
      </c>
      <c r="E43" s="86"/>
      <c r="F43" s="86"/>
      <c r="G43" s="87"/>
      <c r="H43" s="78"/>
    </row>
    <row r="44" spans="2:8" ht="15.75" thickBot="1" x14ac:dyDescent="0.25">
      <c r="B44" s="89"/>
      <c r="C44" s="90"/>
      <c r="D44" s="90"/>
      <c r="E44" s="91"/>
      <c r="F44" s="92"/>
      <c r="G44" s="93"/>
      <c r="H44" s="9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2"/>
  <sheetViews>
    <sheetView workbookViewId="0"/>
  </sheetViews>
  <sheetFormatPr defaultRowHeight="12.75" x14ac:dyDescent="0.2"/>
  <cols>
    <col min="2" max="2" width="3.28515625" customWidth="1"/>
    <col min="3" max="4" width="21.28515625" customWidth="1"/>
    <col min="5" max="5" width="3.28515625" customWidth="1"/>
  </cols>
  <sheetData>
    <row r="1" spans="1:15" ht="18" x14ac:dyDescent="0.25">
      <c r="A1" s="1"/>
      <c r="B1" s="1"/>
      <c r="C1" s="46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 x14ac:dyDescent="0.2">
      <c r="A2" s="1"/>
      <c r="B2" s="1"/>
      <c r="C2" s="1" t="s">
        <v>25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x14ac:dyDescent="0.2">
      <c r="A4" s="1"/>
      <c r="B4" s="1"/>
      <c r="C4" s="2" t="s">
        <v>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 x14ac:dyDescent="0.2">
      <c r="A6" s="1"/>
      <c r="B6" s="3"/>
      <c r="C6" s="4"/>
      <c r="D6" s="4"/>
      <c r="E6" s="5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.75" x14ac:dyDescent="0.25">
      <c r="A7" s="1"/>
      <c r="B7" s="6"/>
      <c r="C7" s="7" t="s">
        <v>16</v>
      </c>
      <c r="D7" s="26">
        <v>1.2E-2</v>
      </c>
      <c r="E7" s="8"/>
      <c r="F7" s="1"/>
      <c r="G7" s="1"/>
      <c r="I7" s="27"/>
      <c r="J7" s="1"/>
      <c r="K7" s="1"/>
      <c r="L7" s="1"/>
      <c r="M7" s="1"/>
      <c r="N7" s="1"/>
      <c r="O7" s="1"/>
    </row>
    <row r="8" spans="1:15" ht="15" x14ac:dyDescent="0.2">
      <c r="A8" s="1"/>
      <c r="B8" s="6"/>
      <c r="C8" s="7" t="s">
        <v>5</v>
      </c>
      <c r="D8" s="21">
        <v>65</v>
      </c>
      <c r="E8" s="8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x14ac:dyDescent="0.25">
      <c r="A9" s="1"/>
      <c r="B9" s="6"/>
      <c r="C9" s="7" t="s">
        <v>7</v>
      </c>
      <c r="D9" s="21">
        <v>59</v>
      </c>
      <c r="E9" s="8"/>
      <c r="F9" s="1"/>
      <c r="G9" s="1"/>
      <c r="I9" s="28"/>
      <c r="J9" s="1"/>
      <c r="K9" s="1"/>
      <c r="L9" s="1"/>
      <c r="M9" s="1"/>
      <c r="N9" s="1"/>
      <c r="O9" s="1"/>
    </row>
    <row r="10" spans="1:15" ht="16.5" thickBot="1" x14ac:dyDescent="0.3">
      <c r="A10" s="1"/>
      <c r="B10" s="9"/>
      <c r="C10" s="10"/>
      <c r="D10" s="10"/>
      <c r="E10" s="11"/>
      <c r="F10" s="1"/>
      <c r="G10" s="1"/>
      <c r="I10" s="28"/>
      <c r="J10" s="1"/>
      <c r="K10" s="1"/>
      <c r="L10" s="1"/>
      <c r="M10" s="1"/>
      <c r="N10" s="1"/>
      <c r="O10" s="1"/>
    </row>
    <row r="11" spans="1:15" ht="15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" x14ac:dyDescent="0.2">
      <c r="A12" s="1"/>
      <c r="B12" s="1"/>
      <c r="C12" s="2" t="s">
        <v>3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.75" thickBo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" x14ac:dyDescent="0.2">
      <c r="A14" s="1"/>
      <c r="B14" s="12"/>
      <c r="C14" s="13"/>
      <c r="D14" s="13"/>
      <c r="E14" s="14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.75" x14ac:dyDescent="0.25">
      <c r="A15" s="1"/>
      <c r="B15" s="15"/>
      <c r="C15" s="16" t="s">
        <v>15</v>
      </c>
      <c r="D15" s="25">
        <f>(D9-D8)/D8</f>
        <v>-9.2307692307692313E-2</v>
      </c>
      <c r="E15" s="17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.75" x14ac:dyDescent="0.25">
      <c r="A16" s="1"/>
      <c r="B16" s="15"/>
      <c r="C16" s="16"/>
      <c r="D16" s="24"/>
      <c r="E16" s="17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.75" x14ac:dyDescent="0.25">
      <c r="A17" s="1"/>
      <c r="B17" s="15"/>
      <c r="C17" s="16" t="s">
        <v>61</v>
      </c>
      <c r="D17" s="25">
        <f>D15+D7</f>
        <v>-8.0307692307692316E-2</v>
      </c>
      <c r="E17" s="17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.75" thickBot="1" x14ac:dyDescent="0.25">
      <c r="A18" s="1"/>
      <c r="B18" s="18"/>
      <c r="C18" s="19"/>
      <c r="D18" s="19"/>
      <c r="E18" s="20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ht="1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ht="1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1:15" ht="1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1:15" ht="1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1:15" ht="1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1:15" ht="1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1:15" ht="1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1:15" ht="1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1:15" ht="1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1:15" ht="1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1:15" ht="1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1:15" ht="1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1:15" ht="1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1:15" ht="1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1:15" ht="1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1:15" ht="1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1:15" ht="1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1:15" ht="1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1:15" ht="1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1:15" ht="1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1:15" ht="1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1:15" ht="1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1:15" ht="1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1:15" ht="1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1:15" ht="1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1:15" ht="1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1:15" ht="1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1:15" ht="1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1:15" ht="1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1:15" ht="1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1:15" ht="1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1:15" ht="1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1:15" ht="1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1:15" ht="1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1:15" ht="1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1:15" ht="1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1:15" ht="1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1:15" ht="1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1:15" ht="1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1:15" ht="1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1:15" ht="1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  <row r="592" spans="1:15" ht="1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</row>
    <row r="593" spans="1:15" ht="1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</row>
    <row r="594" spans="1:15" ht="1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</row>
    <row r="595" spans="1:15" ht="1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</row>
    <row r="596" spans="1:15" ht="1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</row>
    <row r="597" spans="1:15" ht="1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</row>
    <row r="598" spans="1:15" ht="1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</row>
    <row r="599" spans="1:15" ht="1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</row>
    <row r="600" spans="1:15" ht="1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</row>
    <row r="601" spans="1:15" ht="1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</row>
    <row r="602" spans="1:15" ht="1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</row>
    <row r="603" spans="1:15" ht="1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</row>
    <row r="604" spans="1:15" ht="1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</row>
    <row r="605" spans="1:15" ht="1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</row>
    <row r="606" spans="1:15" ht="1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</row>
    <row r="607" spans="1:15" ht="1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</row>
    <row r="608" spans="1:15" ht="1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</row>
    <row r="609" spans="1:15" ht="1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</row>
    <row r="610" spans="1:15" ht="1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</row>
    <row r="611" spans="1:15" ht="1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</row>
    <row r="612" spans="1:15" ht="1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</row>
    <row r="613" spans="1:15" ht="1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</row>
    <row r="614" spans="1:15" ht="1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</row>
    <row r="615" spans="1:15" ht="1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</row>
    <row r="616" spans="1:15" ht="1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</row>
    <row r="617" spans="1:15" ht="1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</row>
    <row r="618" spans="1:15" ht="1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</row>
    <row r="619" spans="1:15" ht="1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</row>
    <row r="620" spans="1:15" ht="1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</row>
    <row r="621" spans="1:15" ht="1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</row>
    <row r="622" spans="1:15" ht="1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</row>
    <row r="623" spans="1:15" ht="1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</row>
    <row r="624" spans="1:15" ht="1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</row>
    <row r="625" spans="1:15" ht="1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</row>
    <row r="626" spans="1:15" ht="1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</row>
    <row r="627" spans="1:15" ht="1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</row>
    <row r="628" spans="1:15" ht="1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</row>
    <row r="629" spans="1:15" ht="1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</row>
    <row r="630" spans="1:15" ht="1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</row>
    <row r="631" spans="1:15" ht="1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</row>
    <row r="632" spans="1:15" ht="1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</row>
    <row r="633" spans="1:15" ht="1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</row>
    <row r="634" spans="1:15" ht="1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</row>
    <row r="635" spans="1:15" ht="1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</row>
    <row r="636" spans="1:15" ht="1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</row>
    <row r="637" spans="1:15" ht="1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</row>
    <row r="638" spans="1:15" ht="1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</row>
    <row r="639" spans="1:15" ht="1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</row>
    <row r="640" spans="1:15" ht="1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</row>
    <row r="641" spans="1:15" ht="1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</row>
    <row r="642" spans="1:15" ht="1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</row>
    <row r="643" spans="1:15" ht="1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</row>
    <row r="644" spans="1:15" ht="1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</row>
    <row r="645" spans="1:15" ht="1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</row>
    <row r="646" spans="1:15" ht="1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</row>
    <row r="647" spans="1:15" ht="1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</row>
    <row r="648" spans="1:15" ht="1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</row>
    <row r="649" spans="1:15" ht="1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</row>
    <row r="650" spans="1:15" ht="1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</row>
    <row r="651" spans="1:15" ht="1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</row>
    <row r="652" spans="1:15" ht="1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</row>
    <row r="653" spans="1:15" ht="1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</row>
    <row r="654" spans="1:15" ht="1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</row>
    <row r="655" spans="1:15" ht="1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</row>
    <row r="656" spans="1:15" ht="1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</row>
    <row r="657" spans="1:15" ht="1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</row>
    <row r="658" spans="1:15" ht="1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</row>
    <row r="659" spans="1:15" ht="1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</row>
    <row r="660" spans="1:15" ht="1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</row>
    <row r="661" spans="1:15" ht="1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</row>
    <row r="662" spans="1:15" ht="1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</row>
    <row r="663" spans="1:15" ht="1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</row>
    <row r="664" spans="1:15" ht="1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</row>
    <row r="665" spans="1:15" ht="1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</row>
    <row r="666" spans="1:15" ht="1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</row>
    <row r="667" spans="1:15" ht="1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</row>
    <row r="668" spans="1:15" ht="1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</row>
    <row r="669" spans="1:15" ht="1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</row>
    <row r="670" spans="1:15" ht="1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</row>
    <row r="671" spans="1:15" ht="1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</row>
    <row r="672" spans="1:15" ht="1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</row>
    <row r="673" spans="1:15" ht="1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</row>
    <row r="674" spans="1:15" ht="1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</row>
    <row r="675" spans="1:15" ht="1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</row>
    <row r="676" spans="1:15" ht="1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</row>
    <row r="677" spans="1:15" ht="1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</row>
    <row r="678" spans="1:15" ht="1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</row>
    <row r="679" spans="1:15" ht="1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</row>
    <row r="680" spans="1:15" ht="1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</row>
    <row r="681" spans="1:15" ht="1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</row>
    <row r="682" spans="1:15" ht="1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</row>
    <row r="683" spans="1:15" ht="1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</row>
    <row r="684" spans="1:15" ht="1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</row>
    <row r="685" spans="1:15" ht="1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</row>
    <row r="686" spans="1:15" ht="1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</row>
    <row r="687" spans="1:15" ht="1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</row>
    <row r="688" spans="1:15" ht="1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</row>
    <row r="689" spans="1:15" ht="1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</row>
    <row r="690" spans="1:15" ht="1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</row>
    <row r="691" spans="1:15" ht="1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</row>
    <row r="692" spans="1:15" ht="1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</row>
    <row r="693" spans="1:15" ht="1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</row>
    <row r="694" spans="1:15" ht="1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</row>
    <row r="695" spans="1:15" ht="1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</row>
    <row r="696" spans="1:15" ht="1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</row>
    <row r="697" spans="1:15" ht="1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</row>
    <row r="698" spans="1:15" ht="1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</row>
    <row r="699" spans="1:15" ht="1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</row>
    <row r="700" spans="1:15" ht="1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</row>
    <row r="701" spans="1:15" ht="1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</row>
    <row r="702" spans="1:15" ht="1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</row>
    <row r="703" spans="1:15" ht="1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</row>
    <row r="704" spans="1:15" ht="1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</row>
    <row r="705" spans="1:15" ht="1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</row>
    <row r="706" spans="1:15" ht="1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</row>
    <row r="707" spans="1:15" ht="1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</row>
    <row r="708" spans="1:15" ht="1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</row>
    <row r="709" spans="1:15" ht="1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</row>
    <row r="710" spans="1:15" ht="1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</row>
    <row r="711" spans="1:15" ht="1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</row>
    <row r="712" spans="1:15" ht="1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</row>
    <row r="713" spans="1:15" ht="1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</row>
    <row r="714" spans="1:15" ht="1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</row>
    <row r="715" spans="1:15" ht="1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</row>
    <row r="716" spans="1:15" ht="1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</row>
    <row r="717" spans="1:15" ht="1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</row>
    <row r="718" spans="1:15" ht="1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</row>
    <row r="719" spans="1:15" ht="1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</row>
    <row r="720" spans="1:15" ht="1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</row>
    <row r="721" spans="1:15" ht="1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</row>
    <row r="722" spans="1:15" ht="1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</row>
    <row r="723" spans="1:15" ht="1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</row>
    <row r="724" spans="1:15" ht="1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</row>
    <row r="725" spans="1:15" ht="1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</row>
    <row r="726" spans="1:15" ht="1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</row>
    <row r="727" spans="1:15" ht="1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</row>
    <row r="728" spans="1:15" ht="1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</row>
    <row r="729" spans="1:15" ht="1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</row>
    <row r="730" spans="1:15" ht="1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</row>
    <row r="731" spans="1:15" ht="1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</row>
    <row r="732" spans="1:15" ht="1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</row>
    <row r="733" spans="1:15" ht="1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</row>
    <row r="734" spans="1:15" ht="1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</row>
    <row r="735" spans="1:15" ht="1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</row>
    <row r="736" spans="1:15" ht="1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</row>
    <row r="737" spans="1:15" ht="1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</row>
    <row r="738" spans="1:15" ht="1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</row>
    <row r="739" spans="1:15" ht="1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</row>
    <row r="740" spans="1:15" ht="1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</row>
    <row r="741" spans="1:15" ht="1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</row>
    <row r="742" spans="1:15" ht="1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</row>
    <row r="743" spans="1:15" ht="1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</row>
    <row r="744" spans="1:15" ht="1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</row>
    <row r="745" spans="1:15" ht="1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</row>
    <row r="746" spans="1:15" ht="1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</row>
    <row r="747" spans="1:15" ht="1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</row>
    <row r="748" spans="1:15" ht="1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</row>
    <row r="749" spans="1:15" ht="1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</row>
    <row r="750" spans="1:15" ht="1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</row>
    <row r="751" spans="1:15" ht="1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</row>
    <row r="752" spans="1:15" ht="1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</row>
    <row r="753" spans="1:15" ht="1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</row>
    <row r="754" spans="1:15" ht="1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</row>
    <row r="755" spans="1:15" ht="1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</row>
    <row r="756" spans="1:15" ht="1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</row>
    <row r="757" spans="1:15" ht="1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</row>
    <row r="758" spans="1:15" ht="1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</row>
    <row r="759" spans="1:15" ht="1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</row>
    <row r="760" spans="1:15" ht="1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</row>
    <row r="761" spans="1:15" ht="1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</row>
    <row r="762" spans="1:15" ht="1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</row>
  </sheetData>
  <phoneticPr fontId="0" type="noConversion"/>
  <pageMargins left="0.75" right="0.75" top="1" bottom="1" header="0.5" footer="0.5"/>
  <pageSetup orientation="portrait" horizontalDpi="0" verticalDpi="0" copies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2"/>
  <sheetViews>
    <sheetView workbookViewId="0"/>
  </sheetViews>
  <sheetFormatPr defaultRowHeight="12.75" x14ac:dyDescent="0.2"/>
  <cols>
    <col min="2" max="2" width="3.28515625" customWidth="1"/>
    <col min="3" max="3" width="22.140625" customWidth="1"/>
    <col min="4" max="4" width="18.28515625" customWidth="1"/>
    <col min="5" max="5" width="3.28515625" customWidth="1"/>
  </cols>
  <sheetData>
    <row r="1" spans="1:15" ht="18" x14ac:dyDescent="0.25">
      <c r="A1" s="1"/>
      <c r="B1" s="1"/>
      <c r="C1" s="46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 x14ac:dyDescent="0.2">
      <c r="A2" s="1"/>
      <c r="B2" s="1"/>
      <c r="C2" s="1" t="s">
        <v>102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x14ac:dyDescent="0.2">
      <c r="A4" s="1"/>
      <c r="B4" s="1"/>
      <c r="C4" s="2" t="s">
        <v>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 x14ac:dyDescent="0.2">
      <c r="A6" s="1"/>
      <c r="B6" s="3"/>
      <c r="C6" s="4"/>
      <c r="D6" s="4"/>
      <c r="E6" s="5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x14ac:dyDescent="0.2">
      <c r="A7" s="1"/>
      <c r="B7" s="6"/>
      <c r="C7" s="7" t="s">
        <v>103</v>
      </c>
      <c r="D7" s="22">
        <f>'#5'!D8</f>
        <v>0.17</v>
      </c>
      <c r="E7" s="8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x14ac:dyDescent="0.2">
      <c r="A8" s="1"/>
      <c r="B8" s="6"/>
      <c r="C8" s="7" t="s">
        <v>104</v>
      </c>
      <c r="D8" s="22">
        <f>'#5'!D9</f>
        <v>0.11</v>
      </c>
      <c r="E8" s="8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" x14ac:dyDescent="0.2">
      <c r="A9" s="1"/>
      <c r="B9" s="6"/>
      <c r="C9" s="7" t="s">
        <v>105</v>
      </c>
      <c r="D9" s="22">
        <f>'#5'!D10</f>
        <v>-0.02</v>
      </c>
      <c r="E9" s="8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" x14ac:dyDescent="0.2">
      <c r="A10" s="1"/>
      <c r="B10" s="6"/>
      <c r="C10" s="7" t="s">
        <v>106</v>
      </c>
      <c r="D10" s="22">
        <f>'#5'!D11</f>
        <v>0.03</v>
      </c>
      <c r="E10" s="8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" x14ac:dyDescent="0.2">
      <c r="A11" s="1"/>
      <c r="B11" s="6"/>
      <c r="C11" s="7" t="s">
        <v>107</v>
      </c>
      <c r="D11" s="22">
        <f>'#5'!D12</f>
        <v>0.14000000000000001</v>
      </c>
      <c r="E11" s="8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.75" thickBot="1" x14ac:dyDescent="0.25">
      <c r="A12" s="1"/>
      <c r="B12" s="9"/>
      <c r="C12" s="10"/>
      <c r="D12" s="10"/>
      <c r="E12" s="1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" x14ac:dyDescent="0.2">
      <c r="A14" s="1"/>
      <c r="B14" s="1"/>
      <c r="C14" s="2" t="s">
        <v>3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.75" thickBot="1" x14ac:dyDescent="0.25">
      <c r="A15" s="1"/>
      <c r="B15" s="1"/>
      <c r="C15" s="1"/>
      <c r="D15" s="1"/>
      <c r="E15" s="1"/>
      <c r="F15" s="1"/>
      <c r="L15" s="1"/>
      <c r="M15" s="1"/>
      <c r="N15" s="1"/>
      <c r="O15" s="1"/>
    </row>
    <row r="16" spans="1:15" ht="15" x14ac:dyDescent="0.2">
      <c r="A16" s="1"/>
      <c r="B16" s="12"/>
      <c r="C16" s="13"/>
      <c r="D16" s="13"/>
      <c r="E16" s="14"/>
      <c r="F16" s="1"/>
      <c r="L16" s="1"/>
      <c r="M16" s="1"/>
      <c r="N16" s="1"/>
      <c r="O16" s="1"/>
    </row>
    <row r="17" spans="1:15" ht="15.75" x14ac:dyDescent="0.25">
      <c r="A17" s="1"/>
      <c r="B17" s="15"/>
      <c r="C17" s="16" t="s">
        <v>108</v>
      </c>
      <c r="D17" s="25">
        <f>(((1+D7)*(1+D8)*(1+D9)*(1+D10)*(1+D11))^(1/5))-1</f>
        <v>8.3665877366643215E-2</v>
      </c>
      <c r="E17" s="17"/>
      <c r="F17" s="1"/>
      <c r="L17" s="1"/>
      <c r="M17" s="1"/>
      <c r="N17" s="1"/>
      <c r="O17" s="1"/>
    </row>
    <row r="18" spans="1:15" ht="15.75" thickBot="1" x14ac:dyDescent="0.25">
      <c r="A18" s="1"/>
      <c r="B18" s="18"/>
      <c r="C18" s="19"/>
      <c r="D18" s="19"/>
      <c r="E18" s="20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ht="1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ht="1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1:15" ht="1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1:15" ht="1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1:15" ht="1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1:15" ht="1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1:15" ht="1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1:15" ht="1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1:15" ht="1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1:15" ht="1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1:15" ht="1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1:15" ht="1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1:15" ht="1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1:15" ht="1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1:15" ht="1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1:15" ht="1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1:15" ht="1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1:15" ht="1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1:15" ht="1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1:15" ht="1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1:15" ht="1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1:15" ht="1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1:15" ht="1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1:15" ht="1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1:15" ht="1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1:15" ht="1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1:15" ht="1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1:15" ht="1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1:15" ht="1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1:15" ht="1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1:15" ht="1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1:15" ht="1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1:15" ht="1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1:15" ht="1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1:15" ht="1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1:15" ht="1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1:15" ht="1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1:15" ht="1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1:15" ht="1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1:15" ht="1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1:15" ht="1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  <row r="592" spans="1:15" ht="1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</row>
    <row r="593" spans="1:15" ht="1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</row>
    <row r="594" spans="1:15" ht="1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</row>
    <row r="595" spans="1:15" ht="1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</row>
    <row r="596" spans="1:15" ht="1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</row>
    <row r="597" spans="1:15" ht="1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</row>
    <row r="598" spans="1:15" ht="1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</row>
    <row r="599" spans="1:15" ht="1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</row>
    <row r="600" spans="1:15" ht="1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</row>
    <row r="601" spans="1:15" ht="1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</row>
    <row r="602" spans="1:15" ht="1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</row>
    <row r="603" spans="1:15" ht="1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</row>
    <row r="604" spans="1:15" ht="1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</row>
    <row r="605" spans="1:15" ht="1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</row>
    <row r="606" spans="1:15" ht="1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</row>
    <row r="607" spans="1:15" ht="1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</row>
    <row r="608" spans="1:15" ht="1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</row>
    <row r="609" spans="1:15" ht="1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</row>
    <row r="610" spans="1:15" ht="1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</row>
    <row r="611" spans="1:15" ht="1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</row>
    <row r="612" spans="1:15" ht="1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</row>
    <row r="613" spans="1:15" ht="1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</row>
    <row r="614" spans="1:15" ht="1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</row>
    <row r="615" spans="1:15" ht="1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</row>
    <row r="616" spans="1:15" ht="1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</row>
    <row r="617" spans="1:15" ht="1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</row>
    <row r="618" spans="1:15" ht="1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</row>
    <row r="619" spans="1:15" ht="1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</row>
    <row r="620" spans="1:15" ht="1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</row>
    <row r="621" spans="1:15" ht="1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</row>
    <row r="622" spans="1:15" ht="1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</row>
    <row r="623" spans="1:15" ht="1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</row>
    <row r="624" spans="1:15" ht="1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</row>
    <row r="625" spans="1:15" ht="1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</row>
    <row r="626" spans="1:15" ht="1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</row>
    <row r="627" spans="1:15" ht="1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</row>
    <row r="628" spans="1:15" ht="1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</row>
    <row r="629" spans="1:15" ht="1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</row>
    <row r="630" spans="1:15" ht="1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</row>
    <row r="631" spans="1:15" ht="1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</row>
    <row r="632" spans="1:15" ht="1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</row>
    <row r="633" spans="1:15" ht="1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</row>
    <row r="634" spans="1:15" ht="1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</row>
    <row r="635" spans="1:15" ht="1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</row>
    <row r="636" spans="1:15" ht="1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</row>
    <row r="637" spans="1:15" ht="1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</row>
    <row r="638" spans="1:15" ht="1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</row>
    <row r="639" spans="1:15" ht="1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</row>
    <row r="640" spans="1:15" ht="1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</row>
    <row r="641" spans="1:15" ht="1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</row>
    <row r="642" spans="1:15" ht="1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</row>
    <row r="643" spans="1:15" ht="1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</row>
    <row r="644" spans="1:15" ht="1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</row>
    <row r="645" spans="1:15" ht="1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</row>
    <row r="646" spans="1:15" ht="1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</row>
    <row r="647" spans="1:15" ht="1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</row>
    <row r="648" spans="1:15" ht="1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</row>
    <row r="649" spans="1:15" ht="1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</row>
    <row r="650" spans="1:15" ht="1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</row>
    <row r="651" spans="1:15" ht="1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</row>
    <row r="652" spans="1:15" ht="1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</row>
    <row r="653" spans="1:15" ht="1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</row>
    <row r="654" spans="1:15" ht="1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</row>
    <row r="655" spans="1:15" ht="1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</row>
    <row r="656" spans="1:15" ht="1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</row>
    <row r="657" spans="1:15" ht="1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</row>
    <row r="658" spans="1:15" ht="1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</row>
    <row r="659" spans="1:15" ht="1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</row>
    <row r="660" spans="1:15" ht="1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</row>
    <row r="661" spans="1:15" ht="1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</row>
    <row r="662" spans="1:15" ht="1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</row>
    <row r="663" spans="1:15" ht="1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</row>
    <row r="664" spans="1:15" ht="1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</row>
    <row r="665" spans="1:15" ht="1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</row>
    <row r="666" spans="1:15" ht="1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</row>
    <row r="667" spans="1:15" ht="1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</row>
    <row r="668" spans="1:15" ht="1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</row>
    <row r="669" spans="1:15" ht="1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</row>
    <row r="670" spans="1:15" ht="1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</row>
    <row r="671" spans="1:15" ht="1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</row>
    <row r="672" spans="1:15" ht="1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</row>
    <row r="673" spans="1:15" ht="1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</row>
    <row r="674" spans="1:15" ht="1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</row>
    <row r="675" spans="1:15" ht="1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</row>
    <row r="676" spans="1:15" ht="1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</row>
    <row r="677" spans="1:15" ht="1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</row>
    <row r="678" spans="1:15" ht="1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</row>
    <row r="679" spans="1:15" ht="1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</row>
    <row r="680" spans="1:15" ht="1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</row>
    <row r="681" spans="1:15" ht="1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</row>
    <row r="682" spans="1:15" ht="1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</row>
    <row r="683" spans="1:15" ht="1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</row>
    <row r="684" spans="1:15" ht="1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</row>
    <row r="685" spans="1:15" ht="1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</row>
    <row r="686" spans="1:15" ht="1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</row>
    <row r="687" spans="1:15" ht="1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</row>
    <row r="688" spans="1:15" ht="1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</row>
    <row r="689" spans="1:15" ht="1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</row>
    <row r="690" spans="1:15" ht="1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</row>
    <row r="691" spans="1:15" ht="1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</row>
    <row r="692" spans="1:15" ht="1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</row>
    <row r="693" spans="1:15" ht="1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</row>
    <row r="694" spans="1:15" ht="1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</row>
    <row r="695" spans="1:15" ht="1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</row>
    <row r="696" spans="1:15" ht="1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</row>
    <row r="697" spans="1:15" ht="1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</row>
    <row r="698" spans="1:15" ht="1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</row>
    <row r="699" spans="1:15" ht="1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</row>
    <row r="700" spans="1:15" ht="1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</row>
    <row r="701" spans="1:15" ht="1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</row>
    <row r="702" spans="1:15" ht="1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</row>
    <row r="703" spans="1:15" ht="1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</row>
    <row r="704" spans="1:15" ht="1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</row>
    <row r="705" spans="1:15" ht="1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</row>
    <row r="706" spans="1:15" ht="1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</row>
    <row r="707" spans="1:15" ht="1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</row>
    <row r="708" spans="1:15" ht="1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</row>
    <row r="709" spans="1:15" ht="1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</row>
    <row r="710" spans="1:15" ht="1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</row>
    <row r="711" spans="1:15" ht="1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</row>
    <row r="712" spans="1:15" ht="1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</row>
    <row r="713" spans="1:15" ht="1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</row>
    <row r="714" spans="1:15" ht="1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</row>
    <row r="715" spans="1:15" ht="1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</row>
    <row r="716" spans="1:15" ht="1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</row>
    <row r="717" spans="1:15" ht="1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</row>
    <row r="718" spans="1:15" ht="1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</row>
    <row r="719" spans="1:15" ht="1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</row>
    <row r="720" spans="1:15" ht="1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</row>
    <row r="721" spans="1:15" ht="1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</row>
    <row r="722" spans="1:15" ht="1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</row>
    <row r="723" spans="1:15" ht="1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</row>
    <row r="724" spans="1:15" ht="1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</row>
    <row r="725" spans="1:15" ht="1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</row>
    <row r="726" spans="1:15" ht="1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</row>
    <row r="727" spans="1:15" ht="1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</row>
    <row r="728" spans="1:15" ht="1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</row>
    <row r="729" spans="1:15" ht="1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</row>
    <row r="730" spans="1:15" ht="1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</row>
    <row r="731" spans="1:15" ht="1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</row>
    <row r="732" spans="1:15" ht="1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</row>
    <row r="733" spans="1:15" ht="1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</row>
    <row r="734" spans="1:15" ht="1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</row>
    <row r="735" spans="1:15" ht="1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</row>
    <row r="736" spans="1:15" ht="1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</row>
    <row r="737" spans="1:15" ht="1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</row>
    <row r="738" spans="1:15" ht="1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</row>
    <row r="739" spans="1:15" ht="1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</row>
    <row r="740" spans="1:15" ht="1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</row>
    <row r="741" spans="1:15" ht="1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</row>
    <row r="742" spans="1:15" ht="1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</row>
    <row r="743" spans="1:15" ht="1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</row>
    <row r="744" spans="1:15" ht="1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</row>
    <row r="745" spans="1:15" ht="1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</row>
    <row r="746" spans="1:15" ht="1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</row>
    <row r="747" spans="1:15" ht="1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</row>
    <row r="748" spans="1:15" ht="1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</row>
    <row r="749" spans="1:15" ht="1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</row>
    <row r="750" spans="1:15" ht="1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</row>
    <row r="751" spans="1:15" ht="1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</row>
    <row r="752" spans="1:15" ht="1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</row>
    <row r="753" spans="1:15" ht="1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</row>
    <row r="754" spans="1:15" ht="1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</row>
    <row r="755" spans="1:15" ht="1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</row>
    <row r="756" spans="1:15" ht="1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</row>
    <row r="757" spans="1:15" ht="1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</row>
    <row r="758" spans="1:15" ht="1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</row>
    <row r="759" spans="1:15" ht="1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</row>
    <row r="760" spans="1:15" ht="1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</row>
    <row r="761" spans="1:15" ht="1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</row>
    <row r="762" spans="1:15" ht="1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Chapter 1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</vt:vector>
  </TitlesOfParts>
  <Company>Belmont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X</cp:lastModifiedBy>
  <cp:lastPrinted>2003-08-11T19:36:42Z</cp:lastPrinted>
  <dcterms:created xsi:type="dcterms:W3CDTF">2002-06-07T15:35:48Z</dcterms:created>
  <dcterms:modified xsi:type="dcterms:W3CDTF">2019-07-04T06:59:28Z</dcterms:modified>
</cp:coreProperties>
</file>